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bookViews>
    <workbookView xWindow="0" yWindow="0" windowWidth="20730" windowHeight="11400" activeTab="4"/>
  </bookViews>
  <sheets>
    <sheet name="költségvetés tervezet" sheetId="2" r:id="rId1"/>
    <sheet name="eszköz" sheetId="3" r:id="rId2"/>
    <sheet name="egyéb szolgáltatás" sheetId="4" r:id="rId3"/>
    <sheet name="marketing" sheetId="5" r:id="rId4"/>
    <sheet name="nyilvánosság" sheetId="6" r:id="rId5"/>
    <sheet name="bérleti díjak" sheetId="7" r:id="rId6"/>
    <sheet name="szakmai megval bér ktg" sheetId="8" r:id="rId7"/>
  </sheets>
  <definedNames>
    <definedName name="_xlnm.Print_Area" localSheetId="2">'egyéb szolgáltatás'!$A$1:$G$27</definedName>
    <definedName name="_xlnm.Print_Area" localSheetId="1">eszköz!$A$1:$F$34</definedName>
    <definedName name="_xlnm.Print_Area" localSheetId="0">'költségvetés tervezet'!$A$1:$H$83</definedName>
    <definedName name="_xlnm.Print_Area" localSheetId="3">marketing!$A$1:$E$23</definedName>
    <definedName name="_xlnm.Print_Area" localSheetId="4">nyilvánosság!$A$1:$G$8</definedName>
  </definedNames>
  <calcPr calcId="125725"/>
  <extLst xmlns:x15="http://schemas.microsoft.com/office/spreadsheetml/2010/11/main">
    <ext uri="{140A7094-0E35-4892-8432-C4D2E57EDEB5}">
      <x15:workbookPr chartTrackingRefBase="1"/>
    </ext>
  </extLst>
</workbook>
</file>

<file path=xl/calcChain.xml><?xml version="1.0" encoding="utf-8"?>
<calcChain xmlns="http://schemas.openxmlformats.org/spreadsheetml/2006/main">
  <c r="E75" i="2"/>
  <c r="E83"/>
  <c r="E81"/>
  <c r="E80"/>
  <c r="E79"/>
  <c r="E74"/>
  <c r="D71"/>
  <c r="D69"/>
  <c r="D47"/>
  <c r="D16"/>
  <c r="C15"/>
  <c r="D15" s="1"/>
  <c r="D14"/>
  <c r="D62"/>
  <c r="C62"/>
  <c r="C47"/>
  <c r="D59"/>
  <c r="C59"/>
  <c r="D54"/>
  <c r="C54"/>
  <c r="C52"/>
  <c r="C50" s="1"/>
  <c r="D51"/>
  <c r="D53"/>
  <c r="C46"/>
  <c r="D46" s="1"/>
  <c r="C45"/>
  <c r="D45" s="1"/>
  <c r="C44"/>
  <c r="D44" s="1"/>
  <c r="C43"/>
  <c r="E23" i="8"/>
  <c r="G14"/>
  <c r="E12"/>
  <c r="F5"/>
  <c r="H5" s="1"/>
  <c r="F6"/>
  <c r="H6" s="1"/>
  <c r="F7"/>
  <c r="H7" s="1"/>
  <c r="F8"/>
  <c r="H8" s="1"/>
  <c r="F9"/>
  <c r="H9" s="1"/>
  <c r="F10"/>
  <c r="H10" s="1"/>
  <c r="F11"/>
  <c r="H11" s="1"/>
  <c r="H4"/>
  <c r="F4"/>
  <c r="E5"/>
  <c r="E6"/>
  <c r="E7"/>
  <c r="E8"/>
  <c r="E9"/>
  <c r="E10"/>
  <c r="E11"/>
  <c r="E4"/>
  <c r="C37" i="2"/>
  <c r="D37"/>
  <c r="D36"/>
  <c r="C36"/>
  <c r="E16" i="7"/>
  <c r="G16"/>
  <c r="E17"/>
  <c r="E14" s="1"/>
  <c r="G17"/>
  <c r="E18"/>
  <c r="G18"/>
  <c r="E19"/>
  <c r="G19" s="1"/>
  <c r="E15"/>
  <c r="G15" s="1"/>
  <c r="E11"/>
  <c r="E12"/>
  <c r="E13"/>
  <c r="G13" s="1"/>
  <c r="G6" s="1"/>
  <c r="F14"/>
  <c r="G11"/>
  <c r="G12"/>
  <c r="F6"/>
  <c r="E6"/>
  <c r="G10"/>
  <c r="E10"/>
  <c r="E9"/>
  <c r="G9" s="1"/>
  <c r="G8"/>
  <c r="E8"/>
  <c r="E7"/>
  <c r="G7" s="1"/>
  <c r="C6" i="6"/>
  <c r="C5"/>
  <c r="D8"/>
  <c r="C34" i="2" s="1"/>
  <c r="E7" i="6"/>
  <c r="F7" s="1"/>
  <c r="G7" s="1"/>
  <c r="E6"/>
  <c r="F6" s="1"/>
  <c r="E5"/>
  <c r="F12" i="3"/>
  <c r="F16"/>
  <c r="G20" i="4"/>
  <c r="G21"/>
  <c r="G22"/>
  <c r="G23"/>
  <c r="G24"/>
  <c r="G25"/>
  <c r="G26"/>
  <c r="G27"/>
  <c r="G19"/>
  <c r="G18"/>
  <c r="G17"/>
  <c r="G16"/>
  <c r="G15" s="1"/>
  <c r="D29" i="2" s="1"/>
  <c r="G14" i="4"/>
  <c r="G13"/>
  <c r="G12"/>
  <c r="G11"/>
  <c r="G7"/>
  <c r="G8"/>
  <c r="G9"/>
  <c r="G6"/>
  <c r="E7"/>
  <c r="E8"/>
  <c r="E9"/>
  <c r="E6"/>
  <c r="D20" i="5"/>
  <c r="D21"/>
  <c r="D14"/>
  <c r="D12"/>
  <c r="D11"/>
  <c r="D19"/>
  <c r="D18"/>
  <c r="D17"/>
  <c r="D16"/>
  <c r="D13"/>
  <c r="D6"/>
  <c r="D7"/>
  <c r="D8"/>
  <c r="D9"/>
  <c r="C23"/>
  <c r="B23"/>
  <c r="D38" i="2"/>
  <c r="C38"/>
  <c r="D24"/>
  <c r="C24"/>
  <c r="B15" i="5"/>
  <c r="C33" i="2" s="1"/>
  <c r="B10" i="5"/>
  <c r="C32" i="2" s="1"/>
  <c r="C5" i="5"/>
  <c r="B5"/>
  <c r="C31" i="2" s="1"/>
  <c r="D19"/>
  <c r="C19"/>
  <c r="C28"/>
  <c r="E15" i="4"/>
  <c r="C29" i="2" s="1"/>
  <c r="E25" i="3"/>
  <c r="F25" s="1"/>
  <c r="E26"/>
  <c r="E27"/>
  <c r="F27" s="1"/>
  <c r="E24"/>
  <c r="F24" s="1"/>
  <c r="E9"/>
  <c r="F9" s="1"/>
  <c r="E10"/>
  <c r="F10" s="1"/>
  <c r="E11"/>
  <c r="F11" s="1"/>
  <c r="E12"/>
  <c r="E13"/>
  <c r="F13" s="1"/>
  <c r="E14"/>
  <c r="F14" s="1"/>
  <c r="E15"/>
  <c r="F15" s="1"/>
  <c r="E16"/>
  <c r="E17"/>
  <c r="F17" s="1"/>
  <c r="E8"/>
  <c r="F8" s="1"/>
  <c r="F18" s="1"/>
  <c r="D10" i="2"/>
  <c r="C10"/>
  <c r="D6"/>
  <c r="C6"/>
  <c r="G5" i="4"/>
  <c r="D27" i="2" s="1"/>
  <c r="F5" i="4"/>
  <c r="E5"/>
  <c r="C27" i="2" s="1"/>
  <c r="F10" i="4"/>
  <c r="G10"/>
  <c r="D28" i="2" s="1"/>
  <c r="E10" i="4"/>
  <c r="F15"/>
  <c r="D28" i="3"/>
  <c r="C18" i="2" s="1"/>
  <c r="C17" s="1"/>
  <c r="D18" i="3"/>
  <c r="G6" i="6" l="1"/>
  <c r="C13" i="2"/>
  <c r="C5" s="1"/>
  <c r="C35"/>
  <c r="D35"/>
  <c r="D13"/>
  <c r="D5"/>
  <c r="C42"/>
  <c r="C41" s="1"/>
  <c r="D43"/>
  <c r="D42" s="1"/>
  <c r="D41" s="1"/>
  <c r="F47" s="1"/>
  <c r="C49"/>
  <c r="D52"/>
  <c r="D50" s="1"/>
  <c r="D49" s="1"/>
  <c r="F13" i="8"/>
  <c r="G14" i="7"/>
  <c r="E28" i="3"/>
  <c r="E8" i="6"/>
  <c r="F5"/>
  <c r="E18" i="3"/>
  <c r="F26"/>
  <c r="F28" s="1"/>
  <c r="E76" i="2" s="1"/>
  <c r="D26"/>
  <c r="C26"/>
  <c r="C10" i="5"/>
  <c r="D10"/>
  <c r="D32" i="2" s="1"/>
  <c r="C15" i="5"/>
  <c r="D23"/>
  <c r="D15"/>
  <c r="D33" i="2" s="1"/>
  <c r="D5" i="5"/>
  <c r="D31" i="2" s="1"/>
  <c r="C30"/>
  <c r="D18" l="1"/>
  <c r="D17" s="1"/>
  <c r="F30" i="3"/>
  <c r="F8" i="6"/>
  <c r="D34" i="2" s="1"/>
  <c r="G5" i="6"/>
  <c r="C23" i="2"/>
  <c r="C64" s="1"/>
  <c r="D30"/>
  <c r="D23" l="1"/>
  <c r="D64" s="1"/>
  <c r="F75" s="1"/>
  <c r="G75" s="1"/>
  <c r="E82"/>
  <c r="D70"/>
  <c r="E69" s="1"/>
  <c r="F69" s="1"/>
  <c r="G69" s="1"/>
  <c r="D80"/>
  <c r="F80" s="1"/>
  <c r="D81"/>
  <c r="F81" s="1"/>
  <c r="D82"/>
  <c r="F82" s="1"/>
  <c r="G47"/>
  <c r="F34"/>
  <c r="G34" s="1"/>
  <c r="F62"/>
  <c r="G62" s="1"/>
  <c r="F49" l="1"/>
  <c r="G49" s="1"/>
  <c r="F5"/>
  <c r="G5" s="1"/>
  <c r="F10"/>
  <c r="G10" s="1"/>
  <c r="F76"/>
  <c r="G76" s="1"/>
  <c r="D79"/>
  <c r="F79" s="1"/>
  <c r="D83"/>
  <c r="F83" s="1"/>
  <c r="F74"/>
  <c r="G74" s="1"/>
</calcChain>
</file>

<file path=xl/sharedStrings.xml><?xml version="1.0" encoding="utf-8"?>
<sst xmlns="http://schemas.openxmlformats.org/spreadsheetml/2006/main" count="208" uniqueCount="144">
  <si>
    <t>Költségtípus</t>
  </si>
  <si>
    <t xml:space="preserve">Költségnem </t>
  </si>
  <si>
    <t>Nettó összköltség (Ft)</t>
  </si>
  <si>
    <t>Bruttó összköltség (Ft)</t>
  </si>
  <si>
    <t>Indoklás, magyarázat</t>
  </si>
  <si>
    <t xml:space="preserve">II. Beruházáshoz kapcsolódó költségek </t>
  </si>
  <si>
    <t xml:space="preserve">Az eszközök beszerzése önállóan nem támogatható, csak a felhívás 3.1 fejezetében felsorolt támogatható tevékenységekhez kapcsolódóan, ahol az eszközbeszerzés külön nevesítésre került, és amely tevékenység esetében az eszközbeszerzés bizonyíthatóan szükséges az adott projekt eredményes megvalósításához és fenntartható működtetéséhez. Az alábbi eszközök beszerzése nem támogatható: telefon, fényképezőgép. </t>
  </si>
  <si>
    <t xml:space="preserve">Kötelezően előírt nyilvánosság biztosításának költsége </t>
  </si>
  <si>
    <t xml:space="preserve">IV. Szakmai megvalósításban közreműködő munkatársak költségei </t>
  </si>
  <si>
    <t xml:space="preserve">V. Szakmai megvalósításhoz kapcsolódó egyéb költségek </t>
  </si>
  <si>
    <t xml:space="preserve">VII. Általános (rezsi) költség: </t>
  </si>
  <si>
    <r>
      <rPr>
        <sz val="7"/>
        <color rgb="FF000000"/>
        <rFont val="Times New Roman"/>
        <family val="1"/>
        <charset val="238"/>
      </rPr>
      <t xml:space="preserve"> </t>
    </r>
    <r>
      <rPr>
        <sz val="11"/>
        <color rgb="FF000000"/>
        <rFont val="Calibri"/>
        <family val="2"/>
        <charset val="238"/>
        <scheme val="minor"/>
      </rPr>
      <t xml:space="preserve">közbeszerzési szakértő díja, közbeszerzési dokumentáció összeállítása, közbeszerzési tanácsadói tevékenység díja </t>
    </r>
  </si>
  <si>
    <t xml:space="preserve">szükséges háttértanulmányok, szakvélemények </t>
  </si>
  <si>
    <t xml:space="preserve">szükségletfelmérés, előzetes igényfelmérés, célcsoport elemzése, helyzetfeltárás </t>
  </si>
  <si>
    <t xml:space="preserve">társadalmi partnerek, érintettek bevonásával kapcsolatos költségek </t>
  </si>
  <si>
    <t xml:space="preserve">közbeszerzési eljárás díja </t>
  </si>
  <si>
    <r>
      <rPr>
        <sz val="7"/>
        <color rgb="FF000000"/>
        <rFont val="Times New Roman"/>
        <family val="1"/>
        <charset val="238"/>
      </rPr>
      <t xml:space="preserve"> </t>
    </r>
    <r>
      <rPr>
        <sz val="11"/>
        <color rgb="FF000000"/>
        <rFont val="Calibri"/>
        <family val="2"/>
        <charset val="238"/>
        <scheme val="minor"/>
      </rPr>
      <t>munkabér</t>
    </r>
  </si>
  <si>
    <t xml:space="preserve">foglalkoztatást terhelő adók, járulékok </t>
  </si>
  <si>
    <t xml:space="preserve">személyi jellegű egyéb kifizetések előkészítéshez kapcsolódó egyéb szakértői tanácsadás </t>
  </si>
  <si>
    <t xml:space="preserve">I. 1. Előzetes tanulmányok, engedélyezési dokumentumok költsége </t>
  </si>
  <si>
    <t xml:space="preserve">I. 2. Közbeszerzés költsége </t>
  </si>
  <si>
    <t xml:space="preserve">I.3. Egyéb projekt-előkészítéshez kapcsolódó költség </t>
  </si>
  <si>
    <t xml:space="preserve">vagyoni értékű jog bekerülési értéke </t>
  </si>
  <si>
    <t xml:space="preserve">szoftver bekerülési értéke </t>
  </si>
  <si>
    <t>egyéb szellemi termék bekerülési értéke</t>
  </si>
  <si>
    <t xml:space="preserve">III. Szakmai megvalósításhoz kapcsolódó szolgáltatások költségei </t>
  </si>
  <si>
    <t xml:space="preserve">egyéb mérnöki szakértői díjak </t>
  </si>
  <si>
    <t xml:space="preserve">fordítás, tolmácsolás, lektorálás költsége </t>
  </si>
  <si>
    <t xml:space="preserve">felmérések, kimutatások, adatbázisok, kutatások, tanulmányok készítésének költsége </t>
  </si>
  <si>
    <t xml:space="preserve">egyéb szakértői, művészeti előadói díjak, tanácsadás költsége </t>
  </si>
  <si>
    <t xml:space="preserve">marketingeszközök fejlesztése </t>
  </si>
  <si>
    <t xml:space="preserve">rendezvényszervezés és kapcsolódó ellátási, ún. „catering” költségek </t>
  </si>
  <si>
    <t xml:space="preserve">egyéb kommunikációs tevékenységek költségei </t>
  </si>
  <si>
    <t xml:space="preserve">II.2. Immateriális javak beszerzésének költsége </t>
  </si>
  <si>
    <t xml:space="preserve">II.1.Eszközbeszerzés költségei </t>
  </si>
  <si>
    <t xml:space="preserve">III.1.  Egyéb műszaki jellegű szolgáltatások költsége </t>
  </si>
  <si>
    <t xml:space="preserve">szakmai megvalósításhoz kapcsolódó helyiségbérleti díj, területfoglalási díj </t>
  </si>
  <si>
    <t xml:space="preserve">szakmai megvalósításhoz kapcsolódó eszközök és immateriális javak bérlési költsége </t>
  </si>
  <si>
    <t xml:space="preserve">munkabér, megbízási díj </t>
  </si>
  <si>
    <t xml:space="preserve">biztosítékok jogi, közjegyzői, bankköltségei </t>
  </si>
  <si>
    <t>hatósági igazgatási, szolgáltatási díjak, illetékek</t>
  </si>
  <si>
    <t xml:space="preserve">személyi jellegű egyéb kifizetések </t>
  </si>
  <si>
    <t xml:space="preserve">szakmai megvalósításhoz kapcsolódó útiköltség, kiküldetési költség (utazás, szállás, helyi közlekedés, napidíj) </t>
  </si>
  <si>
    <t xml:space="preserve">III.3.  Marketing, kommunikációs szolgáltatások költségei </t>
  </si>
  <si>
    <t xml:space="preserve">III.4.  Kötelezően előírt nyilvánosság biztosításának költsége </t>
  </si>
  <si>
    <t xml:space="preserve">III.5.  Szakmai megvalósításhoz kapcsolódó bérleti díj </t>
  </si>
  <si>
    <t xml:space="preserve">III.2.  Egyéb szakértői szolgáltatás költségei </t>
  </si>
  <si>
    <t xml:space="preserve">III.6.  Egyéb szolgáltatási költségek </t>
  </si>
  <si>
    <t xml:space="preserve">IV.1.  Szakmai megvalósításhoz kapcsolódó személyi jellegű ráfordítás </t>
  </si>
  <si>
    <t>I. Projektelőkészítés költségei</t>
  </si>
  <si>
    <t xml:space="preserve">utazási költség </t>
  </si>
  <si>
    <t xml:space="preserve">helyi közlekedés költségei </t>
  </si>
  <si>
    <t xml:space="preserve">napidíj </t>
  </si>
  <si>
    <t xml:space="preserve">projektmenedzsmenthez kapcsolódó iroda, eszköz és immateriális javak bérleti költsége </t>
  </si>
  <si>
    <t xml:space="preserve">projektmenedzsmenthez kapcsolódó anyag és kis értékű eszközök költsége </t>
  </si>
  <si>
    <t xml:space="preserve">V.1. Szakmai megvalósításhoz kapcsolódó anyagköltség </t>
  </si>
  <si>
    <t xml:space="preserve">VI.1. Projektmenedzsment személyi jellegű ráfordítása </t>
  </si>
  <si>
    <t xml:space="preserve">VI.4. Egyéb projektmenedzsment költség </t>
  </si>
  <si>
    <t xml:space="preserve">VI.2. Projektmenedzsmenthez kapcsolódó útiköltség, kiküldetési költség </t>
  </si>
  <si>
    <t xml:space="preserve">VI.3. Projektmenedzsmenthez igénybevett szakértői szolgáltatás díja </t>
  </si>
  <si>
    <t xml:space="preserve">VII.1. Egyéb általános (rezsi) költség </t>
  </si>
  <si>
    <t>Eszköz megnevezése</t>
  </si>
  <si>
    <t>Beszerzés indoklása</t>
  </si>
  <si>
    <t>Tervezett típus vagy főbb paraméterek</t>
  </si>
  <si>
    <t>Becsült költség (Ft)</t>
  </si>
  <si>
    <t>Projekt szakmai megvalósításához kapcsolódó eszközök</t>
  </si>
  <si>
    <t>nettó</t>
  </si>
  <si>
    <t>ÁFA</t>
  </si>
  <si>
    <t>Bruttó</t>
  </si>
  <si>
    <t>Összesen</t>
  </si>
  <si>
    <t>Eszköz</t>
  </si>
  <si>
    <t>számítógép</t>
  </si>
  <si>
    <t>nyomtató</t>
  </si>
  <si>
    <t>projektor és vetítővászon</t>
  </si>
  <si>
    <t>tablet</t>
  </si>
  <si>
    <t>Segédtábla 1.</t>
  </si>
  <si>
    <t>Egyéb szakértői költségek, számlás megbízási, előadó díjak</t>
  </si>
  <si>
    <t>Költség korlát</t>
  </si>
  <si>
    <t>megfelelés</t>
  </si>
  <si>
    <t>előírás</t>
  </si>
  <si>
    <t>projekt</t>
  </si>
  <si>
    <t>Célcsoport elérését szolgálja?</t>
  </si>
  <si>
    <t>Célcsoport elérését szolgáló költségek</t>
  </si>
  <si>
    <t>igen</t>
  </si>
  <si>
    <t>nem</t>
  </si>
  <si>
    <t>egység</t>
  </si>
  <si>
    <t>Egység ktg</t>
  </si>
  <si>
    <t>szakértői nap</t>
  </si>
  <si>
    <t>darab</t>
  </si>
  <si>
    <t>munkaóra</t>
  </si>
  <si>
    <t>leütés</t>
  </si>
  <si>
    <t>alkalom</t>
  </si>
  <si>
    <t>Meny-nyiség</t>
  </si>
  <si>
    <t>Marketing, kommunikációs szolgáltatások</t>
  </si>
  <si>
    <t>Kötelező tevékenységek</t>
  </si>
  <si>
    <t>„C” típusú tájékoztató tábla</t>
  </si>
  <si>
    <t>Fotódokumentáció készítése</t>
  </si>
  <si>
    <t>Honlapon projekthez kapcsolódó tájékoztató - aloldal léterhozása</t>
  </si>
  <si>
    <t>Megvalósítás módja projekt részeként</t>
  </si>
  <si>
    <t>Megfelelés</t>
  </si>
  <si>
    <t>Info-kommunikációs technológiai eszközök – melyek nem feltételei a tevékenységek megvalósításának</t>
  </si>
  <si>
    <t>Kevesebb, mint bruttó 200.000 Ft</t>
  </si>
  <si>
    <t>Bérelti díjak</t>
  </si>
  <si>
    <t>óra</t>
  </si>
  <si>
    <t>Szakmai megvalósításhoz kapcsolódó bérjellegű kifizetése</t>
  </si>
  <si>
    <t>munkatárs 1</t>
  </si>
  <si>
    <t>munkatárs 2</t>
  </si>
  <si>
    <t>munkanap</t>
  </si>
  <si>
    <t>Egység Ktg</t>
  </si>
  <si>
    <t>Bruttó bér, megbízási díj</t>
  </si>
  <si>
    <t>Foglalkoztatót terhelő adó - SzocHo</t>
  </si>
  <si>
    <t>személyi jellegű egyéb kifizetés</t>
  </si>
  <si>
    <t>összesen</t>
  </si>
  <si>
    <t>összesen bruttó ktg</t>
  </si>
  <si>
    <t>Mindösszesen</t>
  </si>
  <si>
    <t>Marketing, kommunikációs szolgáltatások költségei a célcsoport elérése érdekében</t>
  </si>
  <si>
    <t>Infokommunikációs eszközök beszerzése (számítógép, tablet, nyomtató, projektor, vetítővászon)</t>
  </si>
  <si>
    <t>Általános (rezsi) költségek</t>
  </si>
  <si>
    <t>További költségkorlátok</t>
  </si>
  <si>
    <t xml:space="preserve">VI. Projektmenedzsment költség  </t>
  </si>
  <si>
    <t>Összes elszámolható költségre vetítve (%)</t>
  </si>
  <si>
    <t>Bruttó öszeg</t>
  </si>
  <si>
    <t>Szakmai megvalósításhoz kapcsolódó anyagköltség</t>
  </si>
  <si>
    <t>Kötelező nyilvánosság biztosításának költsége</t>
  </si>
  <si>
    <t>Szakmai megvalósításban közvetlenül közreműködő munkatársak személyi jellegű ráfordításaira vetíve</t>
  </si>
  <si>
    <t>Maximális arány</t>
  </si>
  <si>
    <t>maximális arány</t>
  </si>
  <si>
    <t>Maximális összeg</t>
  </si>
  <si>
    <t>projekt arány</t>
  </si>
  <si>
    <t xml:space="preserve">Költségtípus </t>
  </si>
  <si>
    <t xml:space="preserve">Projekt előkészítés, tervezés (kivéve közbeszerzési eljárások lefolytatásának költsége) </t>
  </si>
  <si>
    <t xml:space="preserve">Közbeszerzési eljárások lefolytatása </t>
  </si>
  <si>
    <t xml:space="preserve">Projektmenedzsment </t>
  </si>
  <si>
    <t>Tájékoztatás, nyilvánosság biztosítás</t>
  </si>
  <si>
    <t xml:space="preserve">Általános (rezsi) költségek </t>
  </si>
  <si>
    <t xml:space="preserve">Maximális mérték az összes elszámolható költségre vetítve (%) </t>
  </si>
  <si>
    <t>Maximálisan elszámolható összeg</t>
  </si>
  <si>
    <t>Projektben szereplő összeg</t>
  </si>
  <si>
    <t>Átalány alapú elszámolású tételek</t>
  </si>
  <si>
    <t>Egyéb szakmai szempontok</t>
  </si>
  <si>
    <t>Szinezzük együtt Kazincbarcikát! CLLD költségvetés tervezet</t>
  </si>
  <si>
    <t>Digitális város felhívás esetén</t>
  </si>
  <si>
    <t>Maximális bruttó egység költség</t>
  </si>
  <si>
    <t>Figyelem! A táblázatban szereplő tételeknél feltüntett maximális bruttó egység költséghez képest erősebb korlátot jelent, hogy a projekt teljes elszámolható költségén belül a nyilvánosság max 0,5% lehet. Például egy 1,5 MFt költségvetésű projekt esetén 7.500 Ft lehet a nyilvánosságra jutó költség. Ezért ajánlott, hogy a projektbe költségként csak a "C "típusú tájékoztató táblát tervezzék be. A többi elvárást (honlap megjelenés és fotódokumentáció készítése) a Helyi Akciócsoport Munkaszervezete biztosítja a www.kolorcity.hu oldalon keresztül.</t>
  </si>
</sst>
</file>

<file path=xl/styles.xml><?xml version="1.0" encoding="utf-8"?>
<styleSheet xmlns="http://schemas.openxmlformats.org/spreadsheetml/2006/main">
  <numFmts count="1">
    <numFmt numFmtId="164" formatCode="0.0%"/>
  </numFmts>
  <fonts count="16">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sz val="7"/>
      <color rgb="FF000000"/>
      <name val="Times New Roman"/>
      <family val="1"/>
      <charset val="238"/>
    </font>
    <font>
      <b/>
      <sz val="11"/>
      <color rgb="FF000000"/>
      <name val="Calibri"/>
      <family val="2"/>
      <charset val="238"/>
      <scheme val="minor"/>
    </font>
    <font>
      <i/>
      <sz val="11"/>
      <color rgb="FF000000"/>
      <name val="Calibri"/>
      <family val="2"/>
      <charset val="238"/>
      <scheme val="minor"/>
    </font>
    <font>
      <i/>
      <sz val="11"/>
      <color theme="1"/>
      <name val="Calibri"/>
      <family val="2"/>
      <charset val="238"/>
      <scheme val="minor"/>
    </font>
    <font>
      <b/>
      <i/>
      <sz val="11"/>
      <color theme="1"/>
      <name val="Calibri"/>
      <family val="2"/>
      <charset val="238"/>
      <scheme val="minor"/>
    </font>
    <font>
      <sz val="10"/>
      <name val="Arial"/>
      <family val="2"/>
      <charset val="238"/>
    </font>
    <font>
      <sz val="11"/>
      <name val="Calibri"/>
      <family val="2"/>
      <charset val="238"/>
      <scheme val="minor"/>
    </font>
    <font>
      <b/>
      <i/>
      <sz val="11"/>
      <color rgb="FF000000"/>
      <name val="Calibri"/>
      <family val="2"/>
      <charset val="238"/>
      <scheme val="minor"/>
    </font>
    <font>
      <i/>
      <sz val="11"/>
      <color rgb="FFFF0000"/>
      <name val="Calibri"/>
      <family val="2"/>
      <charset val="238"/>
      <scheme val="minor"/>
    </font>
    <font>
      <b/>
      <sz val="10"/>
      <color rgb="FF000000"/>
      <name val="Calibri"/>
      <family val="2"/>
      <charset val="238"/>
      <scheme val="minor"/>
    </font>
    <font>
      <b/>
      <sz val="14"/>
      <color theme="1"/>
      <name val="Calibri"/>
      <family val="2"/>
      <charset val="238"/>
      <scheme val="minor"/>
    </font>
    <font>
      <sz val="14"/>
      <color theme="1"/>
      <name val="Calibri"/>
      <family val="2"/>
      <charset val="238"/>
      <scheme val="minor"/>
    </font>
  </fonts>
  <fills count="7">
    <fill>
      <patternFill patternType="none"/>
    </fill>
    <fill>
      <patternFill patternType="gray125"/>
    </fill>
    <fill>
      <patternFill patternType="solid">
        <fgColor theme="6" tint="0.59999389629810485"/>
        <bgColor indexed="64"/>
      </patternFill>
    </fill>
    <fill>
      <patternFill patternType="solid">
        <fgColor theme="7" tint="0.79998168889431442"/>
        <bgColor indexed="64"/>
      </patternFill>
    </fill>
    <fill>
      <patternFill patternType="solid">
        <fgColor theme="6"/>
        <bgColor indexed="64"/>
      </patternFill>
    </fill>
    <fill>
      <patternFill patternType="solid">
        <fgColor theme="7"/>
        <bgColor indexed="64"/>
      </patternFill>
    </fill>
    <fill>
      <patternFill patternType="solid">
        <fgColor rgb="FFFFC000"/>
        <bgColor indexed="64"/>
      </patternFill>
    </fill>
  </fills>
  <borders count="34">
    <border>
      <left/>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292">
    <xf numFmtId="0" fontId="0" fillId="0" borderId="0" xfId="0"/>
    <xf numFmtId="0" fontId="2" fillId="0" borderId="0" xfId="0" applyFont="1"/>
    <xf numFmtId="0" fontId="0" fillId="0" borderId="0" xfId="0" applyAlignment="1">
      <alignment wrapText="1"/>
    </xf>
    <xf numFmtId="0" fontId="0" fillId="0" borderId="0" xfId="0" applyAlignment="1"/>
    <xf numFmtId="0" fontId="0" fillId="0" borderId="2" xfId="0" applyBorder="1"/>
    <xf numFmtId="0" fontId="1" fillId="0" borderId="2" xfId="0" applyFont="1" applyBorder="1" applyAlignment="1">
      <alignment horizontal="justify" vertical="center" wrapText="1"/>
    </xf>
    <xf numFmtId="0" fontId="1" fillId="0" borderId="2" xfId="0" applyFont="1" applyBorder="1" applyAlignment="1">
      <alignment horizontal="center" vertical="center" wrapText="1"/>
    </xf>
    <xf numFmtId="0" fontId="8" fillId="0" borderId="0" xfId="0" applyFont="1" applyAlignment="1">
      <alignment horizontal="justify" vertical="center"/>
    </xf>
    <xf numFmtId="3" fontId="1" fillId="0" borderId="2" xfId="0" applyNumberFormat="1" applyFont="1" applyBorder="1" applyAlignment="1">
      <alignment horizontal="right" vertical="center" wrapText="1"/>
    </xf>
    <xf numFmtId="3" fontId="0" fillId="0" borderId="2" xfId="0" applyNumberFormat="1" applyBorder="1" applyAlignment="1">
      <alignment horizontal="right"/>
    </xf>
    <xf numFmtId="0" fontId="3" fillId="0" borderId="2" xfId="0" applyFont="1" applyBorder="1" applyAlignment="1">
      <alignment vertical="center" wrapText="1"/>
    </xf>
    <xf numFmtId="0" fontId="0" fillId="0" borderId="5" xfId="0" applyBorder="1"/>
    <xf numFmtId="0" fontId="3" fillId="0" borderId="10" xfId="0" applyFont="1" applyBorder="1" applyAlignment="1">
      <alignment vertical="center" wrapText="1"/>
    </xf>
    <xf numFmtId="0" fontId="0" fillId="0" borderId="11" xfId="0" applyBorder="1"/>
    <xf numFmtId="0" fontId="0" fillId="0" borderId="10" xfId="0" applyBorder="1"/>
    <xf numFmtId="0" fontId="0" fillId="0" borderId="12" xfId="0" applyBorder="1"/>
    <xf numFmtId="0" fontId="0" fillId="0" borderId="13" xfId="0" applyBorder="1"/>
    <xf numFmtId="0" fontId="3" fillId="0" borderId="12" xfId="0" applyFont="1" applyBorder="1" applyAlignment="1">
      <alignment vertical="center" wrapText="1"/>
    </xf>
    <xf numFmtId="0" fontId="0" fillId="0" borderId="6" xfId="0" applyBorder="1"/>
    <xf numFmtId="0" fontId="3" fillId="3" borderId="7" xfId="0" applyFont="1" applyFill="1" applyBorder="1" applyAlignment="1">
      <alignment vertical="center" wrapText="1"/>
    </xf>
    <xf numFmtId="0" fontId="0" fillId="3" borderId="8" xfId="0" applyFill="1" applyBorder="1"/>
    <xf numFmtId="0" fontId="0" fillId="3" borderId="9" xfId="0" applyFill="1" applyBorder="1"/>
    <xf numFmtId="0" fontId="2" fillId="5" borderId="2" xfId="0" applyFont="1" applyFill="1" applyBorder="1" applyAlignment="1">
      <alignment horizontal="center" vertical="center" wrapText="1"/>
    </xf>
    <xf numFmtId="0" fontId="2" fillId="5" borderId="2" xfId="0" applyFont="1" applyFill="1" applyBorder="1" applyAlignment="1">
      <alignment horizontal="center"/>
    </xf>
    <xf numFmtId="0" fontId="2" fillId="5" borderId="11" xfId="0" applyFont="1" applyFill="1" applyBorder="1" applyAlignment="1">
      <alignment horizontal="center"/>
    </xf>
    <xf numFmtId="0" fontId="1" fillId="0" borderId="10" xfId="0" applyFont="1" applyBorder="1" applyAlignment="1">
      <alignment horizontal="justify" vertical="center" wrapText="1"/>
    </xf>
    <xf numFmtId="3" fontId="0" fillId="0" borderId="11" xfId="0" applyNumberFormat="1" applyBorder="1" applyAlignment="1">
      <alignment horizontal="right"/>
    </xf>
    <xf numFmtId="0" fontId="2" fillId="3" borderId="12" xfId="0" applyFont="1" applyFill="1" applyBorder="1"/>
    <xf numFmtId="0" fontId="2" fillId="3" borderId="13" xfId="0" applyFont="1" applyFill="1" applyBorder="1"/>
    <xf numFmtId="0" fontId="2" fillId="3" borderId="14" xfId="0" applyFont="1" applyFill="1" applyBorder="1"/>
    <xf numFmtId="0" fontId="0" fillId="0" borderId="19" xfId="0" applyBorder="1"/>
    <xf numFmtId="3" fontId="2" fillId="3" borderId="8" xfId="0" applyNumberFormat="1" applyFont="1" applyFill="1" applyBorder="1"/>
    <xf numFmtId="3" fontId="2" fillId="3" borderId="9" xfId="0" applyNumberFormat="1" applyFont="1" applyFill="1" applyBorder="1"/>
    <xf numFmtId="3" fontId="0" fillId="0" borderId="2" xfId="0" applyNumberFormat="1" applyBorder="1"/>
    <xf numFmtId="3" fontId="0" fillId="0" borderId="13" xfId="0" applyNumberFormat="1" applyBorder="1"/>
    <xf numFmtId="0" fontId="0" fillId="0" borderId="2" xfId="0" applyBorder="1" applyAlignment="1">
      <alignment vertical="center" wrapText="1"/>
    </xf>
    <xf numFmtId="0" fontId="8" fillId="0" borderId="7" xfId="0" applyFont="1" applyBorder="1" applyAlignment="1">
      <alignment vertical="center"/>
    </xf>
    <xf numFmtId="0" fontId="0" fillId="0" borderId="8" xfId="0" applyBorder="1" applyAlignment="1">
      <alignment vertical="center" wrapText="1"/>
    </xf>
    <xf numFmtId="0" fontId="0" fillId="0" borderId="2" xfId="0" applyBorder="1" applyAlignment="1">
      <alignment wrapText="1"/>
    </xf>
    <xf numFmtId="3" fontId="0" fillId="0" borderId="2" xfId="0" applyNumberFormat="1" applyBorder="1" applyAlignment="1">
      <alignment wrapText="1"/>
    </xf>
    <xf numFmtId="3" fontId="2" fillId="5" borderId="6" xfId="0" applyNumberFormat="1" applyFont="1" applyFill="1" applyBorder="1"/>
    <xf numFmtId="0" fontId="0" fillId="5" borderId="0" xfId="0" applyFill="1"/>
    <xf numFmtId="3" fontId="7" fillId="3" borderId="2" xfId="0" applyNumberFormat="1" applyFont="1" applyFill="1" applyBorder="1"/>
    <xf numFmtId="0" fontId="0" fillId="3" borderId="0" xfId="0" applyFill="1"/>
    <xf numFmtId="0" fontId="6" fillId="3" borderId="2" xfId="0" applyFont="1" applyFill="1" applyBorder="1" applyAlignment="1">
      <alignment vertical="center"/>
    </xf>
    <xf numFmtId="0" fontId="7" fillId="3" borderId="2" xfId="0" applyFont="1" applyFill="1" applyBorder="1" applyAlignment="1">
      <alignment wrapText="1"/>
    </xf>
    <xf numFmtId="0" fontId="7" fillId="3" borderId="0" xfId="0" applyFont="1" applyFill="1"/>
    <xf numFmtId="3" fontId="0" fillId="3" borderId="2" xfId="0" applyNumberFormat="1" applyFill="1" applyBorder="1"/>
    <xf numFmtId="0" fontId="2" fillId="5" borderId="0" xfId="0" applyFont="1" applyFill="1"/>
    <xf numFmtId="3" fontId="2" fillId="3" borderId="21" xfId="0" applyNumberFormat="1" applyFont="1" applyFill="1" applyBorder="1"/>
    <xf numFmtId="0" fontId="2" fillId="5" borderId="13" xfId="0" applyFont="1" applyFill="1" applyBorder="1" applyAlignment="1">
      <alignment horizontal="center" vertical="center" wrapText="1"/>
    </xf>
    <xf numFmtId="0" fontId="2" fillId="5" borderId="13" xfId="0" applyFont="1" applyFill="1" applyBorder="1" applyAlignment="1">
      <alignment horizontal="center"/>
    </xf>
    <xf numFmtId="0" fontId="2" fillId="5" borderId="22" xfId="0" applyFont="1" applyFill="1" applyBorder="1" applyAlignment="1">
      <alignment horizontal="center"/>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3" borderId="9" xfId="0" applyFill="1" applyBorder="1" applyAlignment="1">
      <alignment horizontal="center" vertical="center"/>
    </xf>
    <xf numFmtId="0" fontId="3" fillId="3" borderId="27" xfId="0" applyFont="1" applyFill="1" applyBorder="1" applyAlignment="1">
      <alignment vertical="center" wrapText="1"/>
    </xf>
    <xf numFmtId="0" fontId="2" fillId="5" borderId="14" xfId="0" applyFont="1" applyFill="1" applyBorder="1" applyAlignment="1">
      <alignment horizontal="center"/>
    </xf>
    <xf numFmtId="0" fontId="1" fillId="0" borderId="2" xfId="0" applyFont="1" applyBorder="1" applyAlignment="1">
      <alignment horizontal="left" vertical="center" wrapText="1"/>
    </xf>
    <xf numFmtId="3" fontId="1" fillId="0" borderId="2" xfId="0" applyNumberFormat="1" applyFont="1" applyBorder="1" applyAlignment="1">
      <alignment horizontal="center" vertical="center" wrapText="1"/>
    </xf>
    <xf numFmtId="3" fontId="0" fillId="0" borderId="2" xfId="0" applyNumberFormat="1" applyBorder="1" applyAlignment="1">
      <alignment horizontal="center" vertical="center"/>
    </xf>
    <xf numFmtId="0" fontId="0" fillId="0" borderId="0" xfId="0" applyAlignment="1">
      <alignment horizontal="center" vertical="center"/>
    </xf>
    <xf numFmtId="0" fontId="1" fillId="0" borderId="10" xfId="0" applyFont="1" applyBorder="1" applyAlignment="1">
      <alignment horizontal="justify" vertical="top" wrapText="1"/>
    </xf>
    <xf numFmtId="0" fontId="1" fillId="0" borderId="2" xfId="0" applyFont="1" applyBorder="1" applyAlignment="1">
      <alignment horizontal="justify" vertical="top" wrapText="1"/>
    </xf>
    <xf numFmtId="0" fontId="0" fillId="0" borderId="10" xfId="0" applyBorder="1" applyAlignment="1">
      <alignment vertical="top"/>
    </xf>
    <xf numFmtId="0" fontId="0" fillId="0" borderId="2" xfId="0" applyBorder="1" applyAlignment="1">
      <alignment vertical="top"/>
    </xf>
    <xf numFmtId="3" fontId="2" fillId="3" borderId="13" xfId="0" applyNumberFormat="1" applyFont="1" applyFill="1" applyBorder="1" applyAlignment="1">
      <alignment horizontal="right"/>
    </xf>
    <xf numFmtId="3" fontId="2" fillId="3" borderId="14" xfId="0" applyNumberFormat="1" applyFont="1" applyFill="1" applyBorder="1" applyAlignment="1">
      <alignment horizontal="right"/>
    </xf>
    <xf numFmtId="3" fontId="0" fillId="0" borderId="2" xfId="0" applyNumberFormat="1" applyBorder="1" applyAlignment="1">
      <alignment horizontal="right" vertical="center"/>
    </xf>
    <xf numFmtId="3" fontId="0" fillId="0" borderId="11" xfId="0" applyNumberFormat="1" applyBorder="1" applyAlignment="1">
      <alignment horizontal="right" vertical="center"/>
    </xf>
    <xf numFmtId="3" fontId="2" fillId="3" borderId="13" xfId="0" applyNumberFormat="1" applyFont="1" applyFill="1" applyBorder="1" applyAlignment="1">
      <alignment vertical="center"/>
    </xf>
    <xf numFmtId="3" fontId="2" fillId="3" borderId="14" xfId="0" applyNumberFormat="1" applyFont="1" applyFill="1" applyBorder="1" applyAlignment="1">
      <alignment vertical="center"/>
    </xf>
    <xf numFmtId="0" fontId="0" fillId="0" borderId="2" xfId="0" applyBorder="1" applyAlignment="1">
      <alignment horizontal="left"/>
    </xf>
    <xf numFmtId="0" fontId="3" fillId="3" borderId="7"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12" xfId="0" applyFont="1" applyBorder="1" applyAlignment="1">
      <alignment horizontal="left" vertical="top" wrapText="1"/>
    </xf>
    <xf numFmtId="0" fontId="0" fillId="0" borderId="10" xfId="0" applyBorder="1" applyAlignment="1">
      <alignment horizontal="left" vertical="top"/>
    </xf>
    <xf numFmtId="0" fontId="0" fillId="0" borderId="12" xfId="0" applyBorder="1" applyAlignment="1">
      <alignment horizontal="left" vertical="top"/>
    </xf>
    <xf numFmtId="0" fontId="3" fillId="3" borderId="7" xfId="0" applyFont="1" applyFill="1" applyBorder="1" applyAlignment="1">
      <alignment vertical="top" wrapText="1"/>
    </xf>
    <xf numFmtId="0" fontId="3" fillId="0" borderId="10" xfId="0" applyFont="1" applyBorder="1" applyAlignment="1">
      <alignment vertical="top" wrapText="1"/>
    </xf>
    <xf numFmtId="0" fontId="3" fillId="0" borderId="12" xfId="0" applyFont="1" applyBorder="1" applyAlignment="1">
      <alignment vertical="top" wrapText="1"/>
    </xf>
    <xf numFmtId="0" fontId="0" fillId="0" borderId="12" xfId="0" applyBorder="1" applyAlignment="1">
      <alignment vertical="top"/>
    </xf>
    <xf numFmtId="3" fontId="0" fillId="0" borderId="4" xfId="0" applyNumberFormat="1" applyBorder="1" applyAlignment="1">
      <alignment horizontal="center"/>
    </xf>
    <xf numFmtId="3" fontId="0" fillId="0" borderId="28" xfId="0" applyNumberFormat="1" applyBorder="1" applyAlignment="1">
      <alignment horizontal="center"/>
    </xf>
    <xf numFmtId="0" fontId="3" fillId="0" borderId="4" xfId="0" applyFont="1" applyBorder="1" applyAlignment="1">
      <alignment horizontal="center" wrapText="1"/>
    </xf>
    <xf numFmtId="3" fontId="3" fillId="0" borderId="4" xfId="0" applyNumberFormat="1" applyFont="1" applyBorder="1" applyAlignment="1">
      <alignment horizontal="center" wrapText="1"/>
    </xf>
    <xf numFmtId="3" fontId="3" fillId="0" borderId="28" xfId="0" applyNumberFormat="1" applyFont="1" applyBorder="1" applyAlignment="1">
      <alignment horizontal="center" wrapText="1"/>
    </xf>
    <xf numFmtId="0" fontId="3" fillId="3" borderId="27" xfId="0" applyFont="1" applyFill="1" applyBorder="1" applyAlignment="1">
      <alignment horizontal="center" wrapText="1"/>
    </xf>
    <xf numFmtId="3" fontId="3" fillId="3" borderId="27" xfId="0" applyNumberFormat="1" applyFont="1" applyFill="1" applyBorder="1" applyAlignment="1">
      <alignment horizontal="center" wrapText="1"/>
    </xf>
    <xf numFmtId="0" fontId="3" fillId="0" borderId="28" xfId="0" applyFont="1" applyBorder="1" applyAlignment="1">
      <alignment horizontal="center" wrapText="1"/>
    </xf>
    <xf numFmtId="3" fontId="0" fillId="0" borderId="2" xfId="0" applyNumberFormat="1" applyBorder="1" applyAlignment="1">
      <alignment vertical="center"/>
    </xf>
    <xf numFmtId="3" fontId="0" fillId="0" borderId="13" xfId="0" applyNumberFormat="1" applyBorder="1" applyAlignment="1">
      <alignment horizontal="right" vertical="center"/>
    </xf>
    <xf numFmtId="3" fontId="2" fillId="3" borderId="8" xfId="0" applyNumberFormat="1" applyFont="1" applyFill="1" applyBorder="1" applyAlignment="1">
      <alignment horizontal="right" vertical="center"/>
    </xf>
    <xf numFmtId="3" fontId="2" fillId="3" borderId="9" xfId="0" applyNumberFormat="1" applyFont="1" applyFill="1" applyBorder="1" applyAlignment="1">
      <alignment horizontal="right" vertical="center"/>
    </xf>
    <xf numFmtId="3" fontId="0" fillId="0" borderId="14" xfId="0" applyNumberFormat="1" applyBorder="1" applyAlignment="1">
      <alignment horizontal="right" vertical="center"/>
    </xf>
    <xf numFmtId="3" fontId="0" fillId="0" borderId="3" xfId="0" applyNumberFormat="1" applyBorder="1" applyAlignment="1">
      <alignment horizontal="right" vertical="center"/>
    </xf>
    <xf numFmtId="3" fontId="2" fillId="3" borderId="21" xfId="0" applyNumberFormat="1" applyFont="1" applyFill="1" applyBorder="1" applyAlignment="1">
      <alignment horizontal="right" vertical="center"/>
    </xf>
    <xf numFmtId="3" fontId="0" fillId="0" borderId="22" xfId="0" applyNumberFormat="1" applyBorder="1" applyAlignment="1">
      <alignment horizontal="right" vertical="center"/>
    </xf>
    <xf numFmtId="3" fontId="0" fillId="3" borderId="2" xfId="0" applyNumberFormat="1" applyFill="1" applyBorder="1" applyAlignment="1">
      <alignment horizontal="center" vertical="center"/>
    </xf>
    <xf numFmtId="0" fontId="3" fillId="0" borderId="2" xfId="0" applyFont="1" applyBorder="1" applyAlignment="1">
      <alignment horizontal="center" wrapText="1"/>
    </xf>
    <xf numFmtId="3" fontId="3" fillId="0" borderId="2" xfId="0" applyNumberFormat="1" applyFont="1" applyBorder="1" applyAlignment="1">
      <alignment horizontal="center" wrapText="1"/>
    </xf>
    <xf numFmtId="3" fontId="10" fillId="0" borderId="23" xfId="0" applyNumberFormat="1" applyFont="1" applyFill="1" applyBorder="1" applyAlignment="1">
      <alignment horizontal="center" vertical="center"/>
    </xf>
    <xf numFmtId="0" fontId="1" fillId="0" borderId="10" xfId="0" applyFont="1" applyBorder="1" applyAlignment="1">
      <alignment horizontal="left" vertical="center" wrapText="1"/>
    </xf>
    <xf numFmtId="0" fontId="9" fillId="0" borderId="10" xfId="0" applyFont="1" applyBorder="1" applyAlignment="1">
      <alignment vertical="center" wrapText="1"/>
    </xf>
    <xf numFmtId="0" fontId="0" fillId="3" borderId="13" xfId="0" applyFill="1" applyBorder="1" applyAlignment="1">
      <alignment horizontal="center" vertical="center"/>
    </xf>
    <xf numFmtId="3" fontId="2" fillId="3" borderId="13" xfId="0" applyNumberFormat="1" applyFont="1" applyFill="1" applyBorder="1" applyAlignment="1">
      <alignment horizontal="center" vertical="center"/>
    </xf>
    <xf numFmtId="0" fontId="0" fillId="0" borderId="1" xfId="0" applyBorder="1" applyAlignment="1">
      <alignment horizontal="center" vertical="center"/>
    </xf>
    <xf numFmtId="0" fontId="0" fillId="0" borderId="18" xfId="0" applyFont="1" applyBorder="1" applyAlignment="1">
      <alignment horizontal="left" vertical="center" wrapText="1"/>
    </xf>
    <xf numFmtId="0" fontId="1" fillId="0" borderId="6" xfId="0" applyFont="1" applyBorder="1" applyAlignment="1">
      <alignment horizontal="center" vertical="center" wrapText="1"/>
    </xf>
    <xf numFmtId="3" fontId="1" fillId="0" borderId="6" xfId="0" applyNumberFormat="1" applyFont="1" applyBorder="1" applyAlignment="1">
      <alignment horizontal="center" vertical="center" wrapText="1"/>
    </xf>
    <xf numFmtId="3" fontId="0" fillId="0" borderId="6" xfId="0" applyNumberFormat="1" applyBorder="1" applyAlignment="1">
      <alignment horizontal="center" vertical="center"/>
    </xf>
    <xf numFmtId="0" fontId="3" fillId="3" borderId="8" xfId="0" applyFont="1" applyFill="1" applyBorder="1" applyAlignment="1">
      <alignment vertical="center" wrapText="1"/>
    </xf>
    <xf numFmtId="0" fontId="3" fillId="0" borderId="31" xfId="0" applyFont="1" applyBorder="1" applyAlignment="1">
      <alignment vertical="center" wrapText="1"/>
    </xf>
    <xf numFmtId="0" fontId="3" fillId="0" borderId="5" xfId="0" applyFont="1" applyBorder="1" applyAlignment="1">
      <alignment horizontal="center" wrapText="1"/>
    </xf>
    <xf numFmtId="3" fontId="0" fillId="0" borderId="5" xfId="0" applyNumberFormat="1" applyBorder="1" applyAlignment="1">
      <alignment horizontal="right" vertical="center"/>
    </xf>
    <xf numFmtId="3" fontId="0" fillId="0" borderId="32" xfId="0" applyNumberFormat="1" applyBorder="1" applyAlignment="1">
      <alignment horizontal="right" vertical="center"/>
    </xf>
    <xf numFmtId="0" fontId="8" fillId="3" borderId="2" xfId="0" applyFont="1" applyFill="1" applyBorder="1"/>
    <xf numFmtId="0" fontId="8" fillId="3" borderId="0" xfId="0" applyFont="1" applyFill="1"/>
    <xf numFmtId="0" fontId="8" fillId="0" borderId="0" xfId="0" applyFont="1" applyFill="1"/>
    <xf numFmtId="0" fontId="11" fillId="0" borderId="0" xfId="0" applyFont="1" applyFill="1" applyBorder="1" applyAlignment="1">
      <alignment vertical="center" wrapText="1"/>
    </xf>
    <xf numFmtId="0" fontId="8" fillId="0" borderId="0" xfId="0" applyFont="1" applyFill="1" applyBorder="1"/>
    <xf numFmtId="0" fontId="12" fillId="0" borderId="10" xfId="0" applyFont="1" applyBorder="1" applyAlignment="1">
      <alignment horizontal="right" wrapText="1"/>
    </xf>
    <xf numFmtId="0" fontId="6" fillId="0" borderId="10" xfId="0" applyFont="1" applyBorder="1" applyAlignment="1">
      <alignment wrapText="1"/>
    </xf>
    <xf numFmtId="0" fontId="11" fillId="3" borderId="10" xfId="0" applyFont="1" applyFill="1" applyBorder="1" applyAlignment="1">
      <alignment vertical="center" wrapText="1"/>
    </xf>
    <xf numFmtId="0" fontId="8" fillId="3" borderId="11" xfId="0" applyFont="1" applyFill="1" applyBorder="1"/>
    <xf numFmtId="0" fontId="11" fillId="3" borderId="12" xfId="0" applyFont="1" applyFill="1" applyBorder="1" applyAlignment="1">
      <alignment vertical="center" wrapText="1"/>
    </xf>
    <xf numFmtId="0" fontId="8" fillId="3" borderId="13" xfId="0" applyFont="1" applyFill="1" applyBorder="1"/>
    <xf numFmtId="0" fontId="8" fillId="3" borderId="14" xfId="0" applyFont="1" applyFill="1" applyBorder="1"/>
    <xf numFmtId="0" fontId="12" fillId="0" borderId="18" xfId="0" applyFont="1" applyBorder="1" applyAlignment="1">
      <alignment horizontal="right" wrapText="1"/>
    </xf>
    <xf numFmtId="0" fontId="0" fillId="0" borderId="23" xfId="0" applyBorder="1"/>
    <xf numFmtId="0" fontId="5" fillId="5" borderId="24"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6" xfId="0" applyFont="1" applyFill="1" applyBorder="1" applyAlignment="1">
      <alignment horizontal="center" vertical="center" wrapText="1"/>
    </xf>
    <xf numFmtId="0" fontId="11" fillId="3" borderId="7" xfId="0" applyFont="1" applyFill="1" applyBorder="1" applyAlignment="1">
      <alignment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0" xfId="0" applyFont="1" applyFill="1" applyBorder="1"/>
    <xf numFmtId="3" fontId="2" fillId="5" borderId="15" xfId="0" applyNumberFormat="1" applyFont="1" applyFill="1" applyBorder="1"/>
    <xf numFmtId="0" fontId="0" fillId="0" borderId="10" xfId="0" applyBorder="1" applyAlignment="1"/>
    <xf numFmtId="0" fontId="0" fillId="0" borderId="11" xfId="0" applyBorder="1" applyAlignment="1">
      <alignment wrapText="1"/>
    </xf>
    <xf numFmtId="0" fontId="6" fillId="3" borderId="10" xfId="0" applyFont="1" applyFill="1" applyBorder="1" applyAlignment="1">
      <alignment vertical="center"/>
    </xf>
    <xf numFmtId="0" fontId="0" fillId="3" borderId="11" xfId="0" applyFill="1" applyBorder="1" applyAlignment="1">
      <alignment wrapText="1"/>
    </xf>
    <xf numFmtId="0" fontId="7" fillId="3" borderId="11" xfId="0" applyFont="1" applyFill="1" applyBorder="1" applyAlignment="1">
      <alignment wrapText="1"/>
    </xf>
    <xf numFmtId="0" fontId="0" fillId="0" borderId="12" xfId="0" applyBorder="1" applyAlignment="1"/>
    <xf numFmtId="0" fontId="3" fillId="0" borderId="13" xfId="0" applyFont="1" applyBorder="1" applyAlignment="1">
      <alignment vertical="center" wrapText="1"/>
    </xf>
    <xf numFmtId="0" fontId="0" fillId="0" borderId="14" xfId="0" applyBorder="1" applyAlignment="1">
      <alignment wrapText="1"/>
    </xf>
    <xf numFmtId="3" fontId="2" fillId="5" borderId="8" xfId="0" applyNumberFormat="1" applyFont="1" applyFill="1" applyBorder="1"/>
    <xf numFmtId="0" fontId="2" fillId="5" borderId="9" xfId="0" applyFont="1" applyFill="1" applyBorder="1" applyAlignment="1">
      <alignment wrapText="1"/>
    </xf>
    <xf numFmtId="0" fontId="0" fillId="0" borderId="13" xfId="0" applyBorder="1" applyAlignment="1">
      <alignment wrapText="1"/>
    </xf>
    <xf numFmtId="3" fontId="0" fillId="5" borderId="8" xfId="0" applyNumberFormat="1" applyFill="1" applyBorder="1"/>
    <xf numFmtId="0" fontId="0" fillId="5" borderId="9" xfId="0" applyFill="1" applyBorder="1" applyAlignment="1">
      <alignment wrapText="1"/>
    </xf>
    <xf numFmtId="0" fontId="5" fillId="6" borderId="7" xfId="0" applyFont="1" applyFill="1" applyBorder="1" applyAlignment="1"/>
    <xf numFmtId="3" fontId="7" fillId="3" borderId="13" xfId="0" applyNumberFormat="1" applyFont="1" applyFill="1" applyBorder="1"/>
    <xf numFmtId="0" fontId="7" fillId="3" borderId="14" xfId="0" applyFont="1" applyFill="1" applyBorder="1" applyAlignment="1">
      <alignment wrapText="1"/>
    </xf>
    <xf numFmtId="3" fontId="7" fillId="3" borderId="5" xfId="0" applyNumberFormat="1" applyFont="1" applyFill="1" applyBorder="1"/>
    <xf numFmtId="0" fontId="5" fillId="5" borderId="7" xfId="0" applyFont="1" applyFill="1" applyBorder="1" applyAlignment="1"/>
    <xf numFmtId="0" fontId="6" fillId="3" borderId="10" xfId="0" applyFont="1" applyFill="1" applyBorder="1" applyAlignment="1"/>
    <xf numFmtId="0" fontId="5" fillId="5" borderId="8" xfId="0" applyFont="1" applyFill="1" applyBorder="1" applyAlignment="1">
      <alignment wrapText="1"/>
    </xf>
    <xf numFmtId="0" fontId="6" fillId="3" borderId="12" xfId="0" applyFont="1" applyFill="1" applyBorder="1" applyAlignment="1"/>
    <xf numFmtId="0" fontId="7" fillId="3" borderId="13" xfId="0" applyFont="1" applyFill="1" applyBorder="1" applyAlignment="1">
      <alignment wrapText="1"/>
    </xf>
    <xf numFmtId="0" fontId="7" fillId="3" borderId="32" xfId="0" applyFont="1" applyFill="1" applyBorder="1" applyAlignment="1">
      <alignment wrapText="1"/>
    </xf>
    <xf numFmtId="0" fontId="2" fillId="4" borderId="29" xfId="0" applyFont="1" applyFill="1" applyBorder="1" applyAlignment="1"/>
    <xf numFmtId="0" fontId="0" fillId="4" borderId="25" xfId="0" applyFill="1" applyBorder="1" applyAlignment="1">
      <alignment wrapText="1"/>
    </xf>
    <xf numFmtId="3" fontId="2" fillId="4" borderId="25" xfId="0" applyNumberFormat="1" applyFont="1" applyFill="1" applyBorder="1"/>
    <xf numFmtId="3" fontId="0" fillId="4" borderId="25" xfId="0" applyNumberFormat="1" applyFill="1" applyBorder="1"/>
    <xf numFmtId="0" fontId="0" fillId="4" borderId="26" xfId="0" applyFill="1" applyBorder="1" applyAlignment="1">
      <alignment wrapText="1"/>
    </xf>
    <xf numFmtId="9" fontId="7" fillId="3" borderId="2" xfId="1" applyFont="1" applyFill="1" applyBorder="1"/>
    <xf numFmtId="9" fontId="0" fillId="5" borderId="8" xfId="1" applyFont="1" applyFill="1" applyBorder="1"/>
    <xf numFmtId="164" fontId="7" fillId="3" borderId="2" xfId="1" applyNumberFormat="1" applyFont="1" applyFill="1" applyBorder="1"/>
    <xf numFmtId="3" fontId="0" fillId="3" borderId="15" xfId="0" applyNumberFormat="1" applyFill="1" applyBorder="1"/>
    <xf numFmtId="9" fontId="2" fillId="5" borderId="8" xfId="1" applyFont="1" applyFill="1" applyBorder="1"/>
    <xf numFmtId="0" fontId="2" fillId="5" borderId="8" xfId="0" applyFont="1" applyFill="1" applyBorder="1" applyAlignment="1">
      <alignment wrapText="1"/>
    </xf>
    <xf numFmtId="164" fontId="2" fillId="5" borderId="8" xfId="1" applyNumberFormat="1" applyFont="1" applyFill="1" applyBorder="1"/>
    <xf numFmtId="0" fontId="2" fillId="6" borderId="8" xfId="0" applyFont="1" applyFill="1" applyBorder="1" applyAlignment="1">
      <alignment wrapText="1"/>
    </xf>
    <xf numFmtId="3" fontId="2" fillId="6" borderId="8" xfId="0" applyNumberFormat="1" applyFont="1" applyFill="1" applyBorder="1"/>
    <xf numFmtId="9" fontId="2" fillId="6" borderId="8" xfId="1" applyFont="1" applyFill="1" applyBorder="1"/>
    <xf numFmtId="0" fontId="2" fillId="6" borderId="9" xfId="0" applyFont="1" applyFill="1" applyBorder="1" applyAlignment="1">
      <alignment wrapText="1"/>
    </xf>
    <xf numFmtId="0" fontId="2" fillId="6" borderId="0" xfId="0" applyFont="1" applyFill="1"/>
    <xf numFmtId="9" fontId="0" fillId="0" borderId="2" xfId="0" applyNumberFormat="1" applyBorder="1" applyAlignment="1">
      <alignment horizontal="center" vertical="center"/>
    </xf>
    <xf numFmtId="0" fontId="0" fillId="0" borderId="2" xfId="0" applyBorder="1" applyAlignment="1">
      <alignment horizontal="center" vertical="center"/>
    </xf>
    <xf numFmtId="0" fontId="2" fillId="5" borderId="24" xfId="0" applyFont="1" applyFill="1" applyBorder="1"/>
    <xf numFmtId="0" fontId="2" fillId="5" borderId="25" xfId="0" applyFont="1" applyFill="1" applyBorder="1"/>
    <xf numFmtId="0" fontId="2" fillId="5" borderId="26" xfId="0" applyFont="1" applyFill="1" applyBorder="1"/>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0" fillId="0" borderId="10" xfId="0" applyBorder="1" applyAlignment="1">
      <alignment wrapText="1"/>
    </xf>
    <xf numFmtId="0" fontId="0" fillId="0" borderId="11" xfId="0" applyBorder="1" applyAlignment="1">
      <alignment vertical="center"/>
    </xf>
    <xf numFmtId="0" fontId="0" fillId="0" borderId="12" xfId="0" applyBorder="1" applyAlignment="1">
      <alignment wrapText="1"/>
    </xf>
    <xf numFmtId="9" fontId="0" fillId="0" borderId="13" xfId="0" applyNumberFormat="1" applyBorder="1" applyAlignment="1">
      <alignment horizontal="center" vertical="center"/>
    </xf>
    <xf numFmtId="3" fontId="0" fillId="0" borderId="13" xfId="0" applyNumberFormat="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vertical="center"/>
    </xf>
    <xf numFmtId="0" fontId="2" fillId="0" borderId="7" xfId="0" applyFont="1" applyBorder="1" applyAlignment="1">
      <alignment horizontal="center" vertical="center" wrapText="1"/>
    </xf>
    <xf numFmtId="0" fontId="0" fillId="0" borderId="31" xfId="0" applyBorder="1" applyAlignment="1">
      <alignment wrapText="1"/>
    </xf>
    <xf numFmtId="3" fontId="0" fillId="0" borderId="5" xfId="0" applyNumberFormat="1" applyBorder="1" applyAlignment="1">
      <alignment vertical="center"/>
    </xf>
    <xf numFmtId="0" fontId="7" fillId="0" borderId="11" xfId="0" applyFont="1" applyBorder="1" applyAlignment="1">
      <alignment horizontal="center" vertical="center" wrapText="1"/>
    </xf>
    <xf numFmtId="0" fontId="0" fillId="0" borderId="0" xfId="0" applyFont="1" applyAlignment="1"/>
    <xf numFmtId="0" fontId="0" fillId="0" borderId="0" xfId="0" applyFont="1"/>
    <xf numFmtId="0" fontId="0" fillId="0" borderId="0" xfId="0" applyFont="1" applyAlignment="1">
      <alignment wrapText="1"/>
    </xf>
    <xf numFmtId="9" fontId="3" fillId="0" borderId="2" xfId="0" applyNumberFormat="1" applyFont="1" applyBorder="1" applyAlignment="1">
      <alignment horizontal="center" vertical="center" wrapText="1"/>
    </xf>
    <xf numFmtId="10" fontId="3" fillId="0" borderId="2" xfId="0" applyNumberFormat="1" applyFont="1" applyBorder="1" applyAlignment="1">
      <alignment horizontal="center" vertical="center" wrapText="1"/>
    </xf>
    <xf numFmtId="9" fontId="7" fillId="0" borderId="2" xfId="0" applyNumberFormat="1" applyFont="1" applyBorder="1" applyAlignment="1">
      <alignment horizontal="center" vertical="center"/>
    </xf>
    <xf numFmtId="0" fontId="7" fillId="0" borderId="3" xfId="0" applyFont="1" applyBorder="1" applyAlignment="1">
      <alignment horizontal="center" vertical="center" wrapText="1"/>
    </xf>
    <xf numFmtId="0" fontId="7" fillId="0" borderId="33" xfId="0" applyFont="1" applyBorder="1" applyAlignment="1">
      <alignment horizontal="center" vertical="center" wrapText="1"/>
    </xf>
    <xf numFmtId="0" fontId="5" fillId="0" borderId="7" xfId="0" applyFont="1" applyBorder="1" applyAlignment="1">
      <alignment vertical="center" wrapText="1"/>
    </xf>
    <xf numFmtId="0" fontId="13" fillId="0" borderId="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9" fontId="3" fillId="0" borderId="13" xfId="0" applyNumberFormat="1" applyFont="1" applyBorder="1" applyAlignment="1">
      <alignment horizontal="center" vertical="center" wrapText="1"/>
    </xf>
    <xf numFmtId="3" fontId="0" fillId="0" borderId="2" xfId="0" applyNumberFormat="1" applyFont="1" applyBorder="1" applyAlignment="1">
      <alignment horizontal="center" vertical="center"/>
    </xf>
    <xf numFmtId="3" fontId="2" fillId="0" borderId="11" xfId="0" applyNumberFormat="1" applyFont="1" applyFill="1" applyBorder="1" applyAlignment="1">
      <alignment horizontal="center" vertical="center"/>
    </xf>
    <xf numFmtId="3" fontId="0" fillId="0" borderId="13" xfId="0" applyNumberFormat="1" applyFont="1" applyBorder="1" applyAlignment="1">
      <alignment horizontal="center" vertical="center"/>
    </xf>
    <xf numFmtId="3" fontId="2" fillId="0" borderId="14" xfId="0" applyNumberFormat="1" applyFont="1" applyFill="1" applyBorder="1" applyAlignment="1">
      <alignment horizontal="center" vertical="center"/>
    </xf>
    <xf numFmtId="0" fontId="7" fillId="0" borderId="10" xfId="0" applyFont="1" applyBorder="1" applyAlignment="1">
      <alignment horizontal="left" vertical="center" wrapText="1"/>
    </xf>
    <xf numFmtId="0" fontId="0" fillId="0" borderId="31" xfId="0" applyBorder="1" applyAlignment="1">
      <alignment vertical="center"/>
    </xf>
    <xf numFmtId="0" fontId="0" fillId="0" borderId="5" xfId="0" applyBorder="1" applyAlignment="1">
      <alignment vertical="center" wrapText="1"/>
    </xf>
    <xf numFmtId="0" fontId="2" fillId="0" borderId="5" xfId="0" applyFont="1" applyBorder="1" applyAlignment="1">
      <alignment horizontal="center" vertical="center"/>
    </xf>
    <xf numFmtId="0" fontId="2" fillId="5" borderId="23" xfId="0" applyFont="1" applyFill="1" applyBorder="1" applyAlignment="1">
      <alignment wrapText="1"/>
    </xf>
    <xf numFmtId="0" fontId="14" fillId="0" borderId="0" xfId="0" applyFont="1" applyAlignment="1"/>
    <xf numFmtId="0" fontId="15" fillId="0" borderId="0" xfId="0" applyFont="1" applyAlignment="1">
      <alignment wrapText="1"/>
    </xf>
    <xf numFmtId="0" fontId="15" fillId="0" borderId="0" xfId="0" applyFont="1"/>
    <xf numFmtId="9" fontId="0" fillId="0" borderId="5" xfId="0" applyNumberFormat="1" applyBorder="1" applyAlignment="1">
      <alignment horizontal="center" vertical="center"/>
    </xf>
    <xf numFmtId="3" fontId="0" fillId="0" borderId="5" xfId="0" applyNumberFormat="1" applyBorder="1" applyAlignment="1">
      <alignment horizontal="center" vertical="center"/>
    </xf>
    <xf numFmtId="0" fontId="0" fillId="0" borderId="31" xfId="0" applyBorder="1" applyAlignment="1">
      <alignment horizontal="right" wrapText="1"/>
    </xf>
    <xf numFmtId="0" fontId="7" fillId="0" borderId="8" xfId="0" applyFont="1" applyBorder="1" applyAlignment="1">
      <alignment horizontal="center" wrapText="1"/>
    </xf>
    <xf numFmtId="0" fontId="7" fillId="0" borderId="9" xfId="0" applyFont="1" applyBorder="1" applyAlignment="1">
      <alignment horizontal="center" wrapText="1"/>
    </xf>
    <xf numFmtId="0" fontId="7" fillId="0" borderId="8" xfId="0" applyFont="1" applyBorder="1" applyAlignment="1">
      <alignment horizontal="center"/>
    </xf>
    <xf numFmtId="0" fontId="7" fillId="0" borderId="9" xfId="0" applyFont="1" applyBorder="1" applyAlignment="1">
      <alignment horizontal="center"/>
    </xf>
    <xf numFmtId="0" fontId="6" fillId="3" borderId="10" xfId="0" applyFont="1" applyFill="1" applyBorder="1" applyAlignment="1"/>
    <xf numFmtId="0" fontId="6" fillId="3" borderId="2" xfId="0" applyFont="1" applyFill="1" applyBorder="1" applyAlignment="1"/>
    <xf numFmtId="0" fontId="6" fillId="3" borderId="10" xfId="0" applyFont="1" applyFill="1" applyBorder="1" applyAlignment="1">
      <alignment wrapText="1"/>
    </xf>
    <xf numFmtId="0" fontId="6" fillId="3" borderId="2" xfId="0" applyFont="1" applyFill="1" applyBorder="1" applyAlignment="1">
      <alignment wrapText="1"/>
    </xf>
    <xf numFmtId="0" fontId="6" fillId="3" borderId="10" xfId="0" applyFont="1" applyFill="1" applyBorder="1" applyAlignment="1">
      <alignment vertical="center" wrapText="1"/>
    </xf>
    <xf numFmtId="0" fontId="6" fillId="3" borderId="2" xfId="0" applyFont="1" applyFill="1" applyBorder="1" applyAlignment="1">
      <alignment vertical="center" wrapText="1"/>
    </xf>
    <xf numFmtId="0" fontId="6" fillId="3" borderId="31" xfId="0" applyFont="1" applyFill="1" applyBorder="1" applyAlignment="1"/>
    <xf numFmtId="0" fontId="6" fillId="3" borderId="5" xfId="0" applyFont="1" applyFill="1" applyBorder="1" applyAlignment="1"/>
    <xf numFmtId="0" fontId="7" fillId="0" borderId="16" xfId="0" applyFont="1" applyBorder="1" applyAlignment="1">
      <alignment horizontal="left" vertical="center" wrapText="1"/>
    </xf>
    <xf numFmtId="0" fontId="7" fillId="0" borderId="18" xfId="0" applyFont="1" applyBorder="1" applyAlignment="1">
      <alignment horizontal="left" vertical="center" wrapText="1"/>
    </xf>
    <xf numFmtId="3" fontId="0" fillId="0" borderId="2" xfId="0" applyNumberFormat="1" applyBorder="1" applyAlignment="1">
      <alignment horizontal="center" vertical="center"/>
    </xf>
    <xf numFmtId="3" fontId="0" fillId="0" borderId="5" xfId="0" applyNumberFormat="1" applyBorder="1" applyAlignment="1">
      <alignment horizontal="center" vertical="center"/>
    </xf>
    <xf numFmtId="164" fontId="0" fillId="0" borderId="2" xfId="1" applyNumberFormat="1" applyFont="1" applyBorder="1" applyAlignment="1">
      <alignment horizontal="center" vertical="center"/>
    </xf>
    <xf numFmtId="164" fontId="0" fillId="0" borderId="5" xfId="1" applyNumberFormat="1" applyFont="1" applyBorder="1" applyAlignment="1">
      <alignment horizontal="center" vertical="center"/>
    </xf>
    <xf numFmtId="9" fontId="0" fillId="0" borderId="2" xfId="0" applyNumberFormat="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0" fillId="0" borderId="11" xfId="0" applyBorder="1" applyAlignment="1">
      <alignment horizontal="center" vertical="center"/>
    </xf>
    <xf numFmtId="0" fontId="0" fillId="0" borderId="32" xfId="0" applyBorder="1" applyAlignment="1">
      <alignment horizontal="center" vertical="center"/>
    </xf>
    <xf numFmtId="0" fontId="7" fillId="3" borderId="10" xfId="0" applyFont="1" applyFill="1" applyBorder="1" applyAlignment="1">
      <alignment wrapText="1"/>
    </xf>
    <xf numFmtId="0" fontId="7" fillId="3" borderId="2" xfId="0" applyFont="1" applyFill="1" applyBorder="1" applyAlignment="1">
      <alignment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5" xfId="0" applyFont="1" applyBorder="1" applyAlignment="1">
      <alignment horizontal="center" vertical="center" wrapText="1"/>
    </xf>
    <xf numFmtId="0" fontId="2" fillId="5" borderId="7" xfId="0" applyFont="1" applyFill="1" applyBorder="1" applyAlignment="1"/>
    <xf numFmtId="0" fontId="2" fillId="5" borderId="8" xfId="0" applyFont="1" applyFill="1" applyBorder="1" applyAlignment="1"/>
    <xf numFmtId="0" fontId="6" fillId="3" borderId="10" xfId="0" applyFont="1" applyFill="1" applyBorder="1" applyAlignment="1">
      <alignment vertical="center"/>
    </xf>
    <xf numFmtId="0" fontId="6" fillId="3" borderId="2" xfId="0" applyFont="1" applyFill="1" applyBorder="1" applyAlignment="1">
      <alignment vertical="center"/>
    </xf>
    <xf numFmtId="0" fontId="5" fillId="5" borderId="18" xfId="0" applyFont="1" applyFill="1" applyBorder="1" applyAlignment="1"/>
    <xf numFmtId="0" fontId="5" fillId="5" borderId="6" xfId="0" applyFont="1" applyFill="1" applyBorder="1" applyAlignment="1"/>
    <xf numFmtId="0" fontId="5" fillId="5" borderId="7" xfId="0" applyFont="1" applyFill="1" applyBorder="1" applyAlignment="1">
      <alignment wrapText="1"/>
    </xf>
    <xf numFmtId="0" fontId="5" fillId="5" borderId="8" xfId="0" applyFont="1" applyFill="1" applyBorder="1" applyAlignment="1">
      <alignment wrapText="1"/>
    </xf>
    <xf numFmtId="0" fontId="3" fillId="0" borderId="0" xfId="0" applyFont="1" applyAlignment="1">
      <alignment horizontal="left" wrapText="1"/>
    </xf>
    <xf numFmtId="0" fontId="6" fillId="0" borderId="0" xfId="0" applyFont="1" applyAlignment="1"/>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2"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2" fillId="5" borderId="17" xfId="0" applyFont="1" applyFill="1" applyBorder="1" applyAlignment="1">
      <alignment horizontal="center" vertical="center" wrapText="1"/>
    </xf>
    <xf numFmtId="0" fontId="2" fillId="5" borderId="6"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8" xfId="0" applyFont="1" applyFill="1" applyBorder="1" applyAlignment="1">
      <alignment horizontal="center" vertical="center" wrapText="1"/>
    </xf>
    <xf numFmtId="0" fontId="5" fillId="5" borderId="7" xfId="0" applyFont="1" applyFill="1" applyBorder="1" applyAlignment="1">
      <alignment horizontal="center" vertical="center"/>
    </xf>
    <xf numFmtId="0" fontId="5" fillId="5" borderId="12" xfId="0" applyFont="1" applyFill="1" applyBorder="1" applyAlignment="1">
      <alignment horizontal="center" vertical="center"/>
    </xf>
    <xf numFmtId="0" fontId="5" fillId="5" borderId="17" xfId="0" applyFont="1" applyFill="1" applyBorder="1" applyAlignment="1">
      <alignment horizontal="center" vertical="center" wrapText="1"/>
    </xf>
    <xf numFmtId="0" fontId="5" fillId="5" borderId="20" xfId="0" applyFont="1" applyFill="1" applyBorder="1" applyAlignment="1">
      <alignment horizontal="center" vertical="center" wrapText="1"/>
    </xf>
    <xf numFmtId="0" fontId="6" fillId="5" borderId="7" xfId="0" applyFont="1" applyFill="1" applyBorder="1" applyAlignment="1">
      <alignment horizontal="left" vertical="center" wrapText="1"/>
    </xf>
    <xf numFmtId="0" fontId="6" fillId="5" borderId="12" xfId="0" applyFont="1" applyFill="1" applyBorder="1" applyAlignment="1">
      <alignment horizontal="left" vertical="center" wrapText="1"/>
    </xf>
    <xf numFmtId="0" fontId="2" fillId="5" borderId="21" xfId="0" applyFont="1" applyFill="1" applyBorder="1" applyAlignment="1">
      <alignment horizontal="center" vertical="center" wrapText="1"/>
    </xf>
    <xf numFmtId="0" fontId="2" fillId="5" borderId="9" xfId="0" applyFont="1" applyFill="1" applyBorder="1" applyAlignment="1">
      <alignment horizontal="center" wrapText="1"/>
    </xf>
    <xf numFmtId="0" fontId="2" fillId="5" borderId="14" xfId="0" applyFont="1" applyFill="1" applyBorder="1" applyAlignment="1">
      <alignment horizontal="center" wrapText="1"/>
    </xf>
    <xf numFmtId="0" fontId="0" fillId="0" borderId="0" xfId="0" applyAlignment="1">
      <alignment horizontal="left" wrapText="1"/>
    </xf>
    <xf numFmtId="0" fontId="2" fillId="5" borderId="12" xfId="0" applyFont="1" applyFill="1" applyBorder="1" applyAlignment="1">
      <alignment horizontal="center" vertical="center" wrapText="1"/>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5" fillId="5" borderId="13" xfId="0" applyFont="1" applyFill="1" applyBorder="1" applyAlignment="1">
      <alignment horizontal="center" vertical="center" wrapText="1"/>
    </xf>
    <xf numFmtId="0" fontId="5" fillId="5" borderId="16" xfId="0" applyFont="1" applyFill="1" applyBorder="1" applyAlignment="1">
      <alignment horizontal="center" wrapText="1"/>
    </xf>
    <xf numFmtId="0" fontId="5" fillId="5" borderId="30" xfId="0" applyFont="1" applyFill="1" applyBorder="1" applyAlignment="1">
      <alignment horizontal="center" wrapText="1"/>
    </xf>
  </cellXfs>
  <cellStyles count="2">
    <cellStyle name="Normál" xfId="0" builtinId="0"/>
    <cellStyle name="Százalék"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H83"/>
  <sheetViews>
    <sheetView topLeftCell="A73" workbookViewId="0">
      <selection activeCell="H72" sqref="H72"/>
    </sheetView>
  </sheetViews>
  <sheetFormatPr defaultRowHeight="15"/>
  <cols>
    <col min="1" max="1" width="3.42578125" style="3" customWidth="1"/>
    <col min="2" max="2" width="44.42578125" style="2" customWidth="1"/>
    <col min="3" max="4" width="17.5703125" customWidth="1"/>
    <col min="5" max="5" width="12.5703125" customWidth="1"/>
    <col min="6" max="6" width="11.5703125" customWidth="1"/>
    <col min="7" max="7" width="11.42578125" customWidth="1"/>
    <col min="8" max="8" width="29.5703125" style="2" customWidth="1"/>
  </cols>
  <sheetData>
    <row r="1" spans="1:8" s="222" customFormat="1" ht="18.75">
      <c r="A1" s="220" t="s">
        <v>140</v>
      </c>
      <c r="B1" s="221"/>
      <c r="H1" s="221"/>
    </row>
    <row r="2" spans="1:8" ht="15.75" thickBot="1"/>
    <row r="3" spans="1:8">
      <c r="A3" s="36" t="s">
        <v>0</v>
      </c>
      <c r="B3" s="37"/>
      <c r="C3" s="254" t="s">
        <v>2</v>
      </c>
      <c r="D3" s="254" t="s">
        <v>3</v>
      </c>
      <c r="E3" s="251" t="s">
        <v>77</v>
      </c>
      <c r="F3" s="251"/>
      <c r="G3" s="254" t="s">
        <v>78</v>
      </c>
      <c r="H3" s="252" t="s">
        <v>4</v>
      </c>
    </row>
    <row r="4" spans="1:8" ht="15.75" thickBot="1">
      <c r="A4" s="216"/>
      <c r="B4" s="217" t="s">
        <v>1</v>
      </c>
      <c r="C4" s="255"/>
      <c r="D4" s="255"/>
      <c r="E4" s="218" t="s">
        <v>79</v>
      </c>
      <c r="F4" s="218" t="s">
        <v>80</v>
      </c>
      <c r="G4" s="255"/>
      <c r="H4" s="253"/>
    </row>
    <row r="5" spans="1:8" s="41" customFormat="1">
      <c r="A5" s="256" t="s">
        <v>49</v>
      </c>
      <c r="B5" s="257"/>
      <c r="C5" s="148">
        <f>C6+C10+C13</f>
        <v>0</v>
      </c>
      <c r="D5" s="148">
        <f>D6+D10+D13</f>
        <v>0</v>
      </c>
      <c r="E5" s="169">
        <v>7.0000000000000007E-2</v>
      </c>
      <c r="F5" s="151" t="e">
        <f>(F6+F13)/D64</f>
        <v>#DIV/0!</v>
      </c>
      <c r="G5" s="151" t="e">
        <f>IF(E5&gt;F5,"megfelel","korrigálni")</f>
        <v>#DIV/0!</v>
      </c>
      <c r="H5" s="152"/>
    </row>
    <row r="6" spans="1:8" s="43" customFormat="1">
      <c r="A6" s="249" t="s">
        <v>19</v>
      </c>
      <c r="B6" s="250"/>
      <c r="C6" s="42">
        <f>ROUND(SUM(C7:C9),0)</f>
        <v>0</v>
      </c>
      <c r="D6" s="42">
        <f>ROUND(SUM(D7:D9),0)</f>
        <v>0</v>
      </c>
      <c r="E6" s="42"/>
      <c r="F6" s="42"/>
      <c r="G6" s="42"/>
      <c r="H6" s="143"/>
    </row>
    <row r="7" spans="1:8">
      <c r="A7" s="140"/>
      <c r="B7" s="35" t="s">
        <v>12</v>
      </c>
      <c r="C7" s="33"/>
      <c r="D7" s="33"/>
      <c r="E7" s="33"/>
      <c r="F7" s="33"/>
      <c r="G7" s="33"/>
      <c r="H7" s="141"/>
    </row>
    <row r="8" spans="1:8" ht="30">
      <c r="A8" s="140"/>
      <c r="B8" s="35" t="s">
        <v>13</v>
      </c>
      <c r="C8" s="33"/>
      <c r="D8" s="33"/>
      <c r="E8" s="33"/>
      <c r="F8" s="33"/>
      <c r="G8" s="33"/>
      <c r="H8" s="141"/>
    </row>
    <row r="9" spans="1:8" ht="30">
      <c r="A9" s="140"/>
      <c r="B9" s="35" t="s">
        <v>14</v>
      </c>
      <c r="C9" s="33"/>
      <c r="D9" s="33"/>
      <c r="E9" s="33"/>
      <c r="F9" s="33"/>
      <c r="G9" s="33"/>
      <c r="H9" s="141"/>
    </row>
    <row r="10" spans="1:8" s="43" customFormat="1">
      <c r="A10" s="142" t="s">
        <v>20</v>
      </c>
      <c r="B10" s="44"/>
      <c r="C10" s="42">
        <f>ROUND(SUM(C11:C12),0)</f>
        <v>0</v>
      </c>
      <c r="D10" s="42">
        <f>ROUND(SUM(D11:D12),0)</f>
        <v>0</v>
      </c>
      <c r="E10" s="168">
        <v>0.01</v>
      </c>
      <c r="F10" s="42" t="e">
        <f>D10/D64</f>
        <v>#DIV/0!</v>
      </c>
      <c r="G10" s="47" t="e">
        <f>IF(E10&gt;F10,"megfelel","korrigálni")</f>
        <v>#DIV/0!</v>
      </c>
      <c r="H10" s="143"/>
    </row>
    <row r="11" spans="1:8" ht="45">
      <c r="A11" s="140"/>
      <c r="B11" s="10" t="s">
        <v>11</v>
      </c>
      <c r="C11" s="33"/>
      <c r="D11" s="33"/>
      <c r="E11" s="33"/>
      <c r="F11" s="33"/>
      <c r="G11" s="33"/>
      <c r="H11" s="141"/>
    </row>
    <row r="12" spans="1:8">
      <c r="A12" s="140"/>
      <c r="B12" s="10" t="s">
        <v>15</v>
      </c>
      <c r="C12" s="33"/>
      <c r="D12" s="33"/>
      <c r="E12" s="33"/>
      <c r="F12" s="33"/>
      <c r="G12" s="33"/>
      <c r="H12" s="141"/>
    </row>
    <row r="13" spans="1:8" s="46" customFormat="1">
      <c r="A13" s="258" t="s">
        <v>21</v>
      </c>
      <c r="B13" s="259"/>
      <c r="C13" s="42">
        <f>ROUND(SUM(C14:C16),0)</f>
        <v>0</v>
      </c>
      <c r="D13" s="42">
        <f>ROUND(SUM(D14:D16),0)</f>
        <v>0</v>
      </c>
      <c r="E13" s="42"/>
      <c r="F13" s="42"/>
      <c r="G13" s="42"/>
      <c r="H13" s="144"/>
    </row>
    <row r="14" spans="1:8">
      <c r="A14" s="140"/>
      <c r="B14" s="10" t="s">
        <v>16</v>
      </c>
      <c r="C14" s="33"/>
      <c r="D14" s="33">
        <f>C14</f>
        <v>0</v>
      </c>
      <c r="E14" s="33"/>
      <c r="F14" s="33"/>
      <c r="G14" s="33"/>
      <c r="H14" s="141"/>
    </row>
    <row r="15" spans="1:8">
      <c r="A15" s="140"/>
      <c r="B15" s="10" t="s">
        <v>17</v>
      </c>
      <c r="C15" s="33">
        <f>ROUND(C14*0.195,0)</f>
        <v>0</v>
      </c>
      <c r="D15" s="33">
        <f>C15</f>
        <v>0</v>
      </c>
      <c r="E15" s="33"/>
      <c r="F15" s="33"/>
      <c r="G15" s="33"/>
      <c r="H15" s="141"/>
    </row>
    <row r="16" spans="1:8" ht="45.75" thickBot="1">
      <c r="A16" s="145"/>
      <c r="B16" s="146" t="s">
        <v>18</v>
      </c>
      <c r="C16" s="34"/>
      <c r="D16" s="34">
        <f>C16</f>
        <v>0</v>
      </c>
      <c r="E16" s="34"/>
      <c r="F16" s="34"/>
      <c r="G16" s="34"/>
      <c r="H16" s="147"/>
    </row>
    <row r="17" spans="1:8" s="48" customFormat="1">
      <c r="A17" s="260" t="s">
        <v>5</v>
      </c>
      <c r="B17" s="261"/>
      <c r="C17" s="40">
        <f>C18+C19</f>
        <v>0</v>
      </c>
      <c r="D17" s="40">
        <f>D18+D19</f>
        <v>0</v>
      </c>
      <c r="E17" s="40"/>
      <c r="F17" s="40"/>
      <c r="G17" s="40"/>
      <c r="H17" s="219"/>
    </row>
    <row r="18" spans="1:8" s="43" customFormat="1">
      <c r="A18" s="230" t="s">
        <v>34</v>
      </c>
      <c r="B18" s="231"/>
      <c r="C18" s="47">
        <f>eszköz!D28+eszköz!D18</f>
        <v>0</v>
      </c>
      <c r="D18" s="47">
        <f>eszköz!F18+eszköz!F28</f>
        <v>0</v>
      </c>
      <c r="E18" s="47"/>
      <c r="F18" s="47"/>
      <c r="G18" s="47"/>
      <c r="H18" s="143"/>
    </row>
    <row r="19" spans="1:8" s="43" customFormat="1">
      <c r="A19" s="230" t="s">
        <v>33</v>
      </c>
      <c r="B19" s="231"/>
      <c r="C19" s="47">
        <f>SUM(C20:C22)</f>
        <v>0</v>
      </c>
      <c r="D19" s="47">
        <f>SUM(D20:D22)</f>
        <v>0</v>
      </c>
      <c r="E19" s="47"/>
      <c r="F19" s="47"/>
      <c r="G19" s="47"/>
      <c r="H19" s="143"/>
    </row>
    <row r="20" spans="1:8">
      <c r="A20" s="140"/>
      <c r="B20" s="38" t="s">
        <v>22</v>
      </c>
      <c r="C20" s="33"/>
      <c r="D20" s="33"/>
      <c r="E20" s="33"/>
      <c r="F20" s="33"/>
      <c r="G20" s="33"/>
      <c r="H20" s="141"/>
    </row>
    <row r="21" spans="1:8">
      <c r="A21" s="140"/>
      <c r="B21" s="38" t="s">
        <v>23</v>
      </c>
      <c r="C21" s="33"/>
      <c r="D21" s="33"/>
      <c r="E21" s="33"/>
      <c r="F21" s="33"/>
      <c r="G21" s="33"/>
      <c r="H21" s="141"/>
    </row>
    <row r="22" spans="1:8" ht="15.75" thickBot="1">
      <c r="A22" s="145"/>
      <c r="B22" s="150" t="s">
        <v>24</v>
      </c>
      <c r="C22" s="34"/>
      <c r="D22" s="34"/>
      <c r="E22" s="34"/>
      <c r="F22" s="34"/>
      <c r="G22" s="34"/>
      <c r="H22" s="147"/>
    </row>
    <row r="23" spans="1:8" s="48" customFormat="1">
      <c r="A23" s="262" t="s">
        <v>25</v>
      </c>
      <c r="B23" s="263"/>
      <c r="C23" s="148">
        <f>C24+C26+C30+C34+C35+C38</f>
        <v>0</v>
      </c>
      <c r="D23" s="148">
        <f>D24+D26+D30+D34+D35+D38</f>
        <v>0</v>
      </c>
      <c r="E23" s="148"/>
      <c r="F23" s="148"/>
      <c r="G23" s="148"/>
      <c r="H23" s="149"/>
    </row>
    <row r="24" spans="1:8" s="46" customFormat="1">
      <c r="A24" s="230" t="s">
        <v>35</v>
      </c>
      <c r="B24" s="231"/>
      <c r="C24" s="42">
        <f>C25</f>
        <v>0</v>
      </c>
      <c r="D24" s="42">
        <f>D25</f>
        <v>0</v>
      </c>
      <c r="E24" s="42"/>
      <c r="F24" s="42"/>
      <c r="G24" s="42"/>
      <c r="H24" s="144"/>
    </row>
    <row r="25" spans="1:8">
      <c r="A25" s="140"/>
      <c r="B25" s="10" t="s">
        <v>26</v>
      </c>
      <c r="C25" s="33"/>
      <c r="D25" s="33"/>
      <c r="E25" s="33"/>
      <c r="F25" s="33"/>
      <c r="G25" s="33"/>
      <c r="H25" s="141"/>
    </row>
    <row r="26" spans="1:8" s="46" customFormat="1">
      <c r="A26" s="258" t="s">
        <v>46</v>
      </c>
      <c r="B26" s="259"/>
      <c r="C26" s="42">
        <f>ROUND(SUM(C27:C29),0)</f>
        <v>0</v>
      </c>
      <c r="D26" s="42">
        <f>ROUND(SUM(D27:D29),0)</f>
        <v>0</v>
      </c>
      <c r="E26" s="42"/>
      <c r="F26" s="42"/>
      <c r="G26" s="42"/>
      <c r="H26" s="144"/>
    </row>
    <row r="27" spans="1:8">
      <c r="A27" s="140"/>
      <c r="B27" s="10" t="s">
        <v>27</v>
      </c>
      <c r="C27" s="39">
        <f>'egyéb szolgáltatás'!E5</f>
        <v>0</v>
      </c>
      <c r="D27" s="33">
        <f>'egyéb szolgáltatás'!G5</f>
        <v>0</v>
      </c>
      <c r="E27" s="33"/>
      <c r="F27" s="33"/>
      <c r="G27" s="33"/>
      <c r="H27" s="141"/>
    </row>
    <row r="28" spans="1:8" ht="30">
      <c r="A28" s="140"/>
      <c r="B28" s="10" t="s">
        <v>28</v>
      </c>
      <c r="C28" s="39">
        <f>'egyéb szolgáltatás'!E10</f>
        <v>0</v>
      </c>
      <c r="D28" s="33">
        <f>'egyéb szolgáltatás'!G10</f>
        <v>0</v>
      </c>
      <c r="E28" s="33"/>
      <c r="F28" s="33"/>
      <c r="G28" s="33"/>
      <c r="H28" s="141"/>
    </row>
    <row r="29" spans="1:8" ht="30">
      <c r="A29" s="140"/>
      <c r="B29" s="10" t="s">
        <v>29</v>
      </c>
      <c r="C29" s="39">
        <f>'egyéb szolgáltatás'!E15</f>
        <v>0</v>
      </c>
      <c r="D29" s="33">
        <f>'egyéb szolgáltatás'!G15</f>
        <v>0</v>
      </c>
      <c r="E29" s="33"/>
      <c r="F29" s="33"/>
      <c r="G29" s="33"/>
      <c r="H29" s="141"/>
    </row>
    <row r="30" spans="1:8" s="46" customFormat="1">
      <c r="A30" s="234" t="s">
        <v>43</v>
      </c>
      <c r="B30" s="235"/>
      <c r="C30" s="42">
        <f>ROUND(SUM(C31:C33),0)</f>
        <v>0</v>
      </c>
      <c r="D30" s="42">
        <f>ROUND(SUM(D31:D33),0)</f>
        <v>0</v>
      </c>
      <c r="E30" s="42"/>
      <c r="F30" s="42"/>
      <c r="G30" s="42"/>
      <c r="H30" s="144"/>
    </row>
    <row r="31" spans="1:8">
      <c r="A31" s="140"/>
      <c r="B31" s="10" t="s">
        <v>30</v>
      </c>
      <c r="C31" s="33">
        <f>marketing!B5</f>
        <v>0</v>
      </c>
      <c r="D31" s="33">
        <f>marketing!D5</f>
        <v>0</v>
      </c>
      <c r="E31" s="33"/>
      <c r="F31" s="33"/>
      <c r="G31" s="33"/>
      <c r="H31" s="141"/>
    </row>
    <row r="32" spans="1:8" ht="30">
      <c r="A32" s="140"/>
      <c r="B32" s="10" t="s">
        <v>31</v>
      </c>
      <c r="C32" s="33">
        <f>marketing!B10</f>
        <v>0</v>
      </c>
      <c r="D32" s="33">
        <f>marketing!D10</f>
        <v>0</v>
      </c>
      <c r="E32" s="33"/>
      <c r="F32" s="33"/>
      <c r="G32" s="33"/>
      <c r="H32" s="141"/>
    </row>
    <row r="33" spans="1:8">
      <c r="A33" s="140"/>
      <c r="B33" s="10" t="s">
        <v>32</v>
      </c>
      <c r="C33" s="33">
        <f>marketing!B15</f>
        <v>0</v>
      </c>
      <c r="D33" s="33">
        <f>marketing!D15</f>
        <v>0</v>
      </c>
      <c r="E33" s="33"/>
      <c r="F33" s="33"/>
      <c r="G33" s="33"/>
      <c r="H33" s="141"/>
    </row>
    <row r="34" spans="1:8" s="46" customFormat="1">
      <c r="A34" s="232" t="s">
        <v>44</v>
      </c>
      <c r="B34" s="233"/>
      <c r="C34" s="42">
        <f>nyilvánosság!D8</f>
        <v>0</v>
      </c>
      <c r="D34" s="42">
        <f>nyilvánosság!F8</f>
        <v>0</v>
      </c>
      <c r="E34" s="170">
        <v>5.0000000000000001E-3</v>
      </c>
      <c r="F34" s="42" t="e">
        <f>D34/D64</f>
        <v>#DIV/0!</v>
      </c>
      <c r="G34" s="171" t="e">
        <f>IF(E34&gt;F34,"megfelel","korrigálni")</f>
        <v>#DIV/0!</v>
      </c>
      <c r="H34" s="144"/>
    </row>
    <row r="35" spans="1:8" s="46" customFormat="1">
      <c r="A35" s="230" t="s">
        <v>45</v>
      </c>
      <c r="B35" s="231"/>
      <c r="C35" s="42">
        <f>ROUND(SUM(C36:C37),0)</f>
        <v>0</v>
      </c>
      <c r="D35" s="42">
        <f>ROUND(SUM(D36:D37),0)</f>
        <v>0</v>
      </c>
      <c r="E35" s="42"/>
      <c r="F35" s="42"/>
      <c r="G35" s="42"/>
      <c r="H35" s="144"/>
    </row>
    <row r="36" spans="1:8" ht="30">
      <c r="A36" s="140"/>
      <c r="B36" s="10" t="s">
        <v>36</v>
      </c>
      <c r="C36" s="33">
        <f>'bérleti díjak'!E6</f>
        <v>0</v>
      </c>
      <c r="D36" s="33">
        <f>'bérleti díjak'!G6</f>
        <v>0</v>
      </c>
      <c r="E36" s="33"/>
      <c r="F36" s="33"/>
      <c r="G36" s="33"/>
      <c r="H36" s="141"/>
    </row>
    <row r="37" spans="1:8" ht="30">
      <c r="A37" s="140"/>
      <c r="B37" s="10" t="s">
        <v>37</v>
      </c>
      <c r="C37" s="33">
        <f>'bérleti díjak'!E14</f>
        <v>0</v>
      </c>
      <c r="D37" s="33">
        <f>'bérleti díjak'!G14</f>
        <v>0</v>
      </c>
      <c r="E37" s="33"/>
      <c r="F37" s="33"/>
      <c r="G37" s="33"/>
      <c r="H37" s="141"/>
    </row>
    <row r="38" spans="1:8" s="46" customFormat="1">
      <c r="A38" s="142" t="s">
        <v>47</v>
      </c>
      <c r="B38" s="45"/>
      <c r="C38" s="42">
        <f>ROUND(SUM(C39:C40),0)</f>
        <v>0</v>
      </c>
      <c r="D38" s="42">
        <f>ROUND(SUM(D39:D40),0)</f>
        <v>0</v>
      </c>
      <c r="E38" s="42"/>
      <c r="F38" s="42"/>
      <c r="G38" s="42"/>
      <c r="H38" s="144"/>
    </row>
    <row r="39" spans="1:8">
      <c r="A39" s="140"/>
      <c r="B39" s="10" t="s">
        <v>39</v>
      </c>
      <c r="C39" s="33"/>
      <c r="D39" s="33"/>
      <c r="E39" s="33"/>
      <c r="F39" s="33"/>
      <c r="G39" s="33"/>
      <c r="H39" s="141"/>
    </row>
    <row r="40" spans="1:8" ht="15.75" thickBot="1">
      <c r="A40" s="145"/>
      <c r="B40" s="146" t="s">
        <v>40</v>
      </c>
      <c r="C40" s="34"/>
      <c r="D40" s="34"/>
      <c r="E40" s="34"/>
      <c r="F40" s="34"/>
      <c r="G40" s="34"/>
      <c r="H40" s="147"/>
    </row>
    <row r="41" spans="1:8" s="48" customFormat="1">
      <c r="A41" s="262" t="s">
        <v>8</v>
      </c>
      <c r="B41" s="263"/>
      <c r="C41" s="148">
        <f>C42</f>
        <v>0</v>
      </c>
      <c r="D41" s="148">
        <f>D42</f>
        <v>0</v>
      </c>
      <c r="E41" s="148"/>
      <c r="F41" s="148"/>
      <c r="G41" s="148"/>
      <c r="H41" s="149"/>
    </row>
    <row r="42" spans="1:8" s="46" customFormat="1">
      <c r="A42" s="232" t="s">
        <v>48</v>
      </c>
      <c r="B42" s="233"/>
      <c r="C42" s="42">
        <f>SUM(C43:C46)</f>
        <v>0</v>
      </c>
      <c r="D42" s="42">
        <f>SUM(D43:D46)</f>
        <v>0</v>
      </c>
      <c r="E42" s="42"/>
      <c r="F42" s="42"/>
      <c r="G42" s="42"/>
      <c r="H42" s="144"/>
    </row>
    <row r="43" spans="1:8">
      <c r="A43" s="140"/>
      <c r="B43" s="10" t="s">
        <v>38</v>
      </c>
      <c r="C43" s="33">
        <f>'szakmai megval bér ktg'!E12</f>
        <v>0</v>
      </c>
      <c r="D43" s="33">
        <f t="shared" ref="D43:D44" si="0">C43</f>
        <v>0</v>
      </c>
      <c r="E43" s="33"/>
      <c r="F43" s="33"/>
      <c r="G43" s="33"/>
      <c r="H43" s="141"/>
    </row>
    <row r="44" spans="1:8">
      <c r="A44" s="140"/>
      <c r="B44" s="10" t="s">
        <v>17</v>
      </c>
      <c r="C44" s="33">
        <f>'szakmai megval bér ktg'!F13</f>
        <v>0</v>
      </c>
      <c r="D44" s="33">
        <f t="shared" si="0"/>
        <v>0</v>
      </c>
      <c r="E44" s="33"/>
      <c r="F44" s="33"/>
      <c r="G44" s="33"/>
      <c r="H44" s="141"/>
    </row>
    <row r="45" spans="1:8">
      <c r="A45" s="140"/>
      <c r="B45" s="10" t="s">
        <v>41</v>
      </c>
      <c r="C45" s="33">
        <f>'szakmai megval bér ktg'!G14</f>
        <v>0</v>
      </c>
      <c r="D45" s="33">
        <f>C45</f>
        <v>0</v>
      </c>
      <c r="E45" s="33"/>
      <c r="F45" s="33"/>
      <c r="G45" s="33"/>
      <c r="H45" s="141"/>
    </row>
    <row r="46" spans="1:8" ht="45.75" thickBot="1">
      <c r="A46" s="145"/>
      <c r="B46" s="146" t="s">
        <v>42</v>
      </c>
      <c r="C46" s="34">
        <f>'szakmai megval bér ktg'!E23</f>
        <v>0</v>
      </c>
      <c r="D46" s="34">
        <f>C46</f>
        <v>0</v>
      </c>
      <c r="E46" s="34"/>
      <c r="F46" s="34"/>
      <c r="G46" s="34"/>
      <c r="H46" s="147"/>
    </row>
    <row r="47" spans="1:8" s="48" customFormat="1">
      <c r="A47" s="157" t="s">
        <v>9</v>
      </c>
      <c r="B47" s="159"/>
      <c r="C47" s="148">
        <f>C48</f>
        <v>0</v>
      </c>
      <c r="D47" s="148">
        <f>D48</f>
        <v>0</v>
      </c>
      <c r="E47" s="172">
        <v>0.15</v>
      </c>
      <c r="F47" s="148" t="e">
        <f>D47/D41</f>
        <v>#DIV/0!</v>
      </c>
      <c r="G47" s="139" t="e">
        <f>IF(E47&gt;F47,"megfelel","korrigálni")</f>
        <v>#DIV/0!</v>
      </c>
      <c r="H47" s="149"/>
    </row>
    <row r="48" spans="1:8" s="46" customFormat="1" ht="15.75" thickBot="1">
      <c r="A48" s="160" t="s">
        <v>55</v>
      </c>
      <c r="B48" s="161"/>
      <c r="C48" s="154"/>
      <c r="D48" s="154"/>
      <c r="E48" s="154"/>
      <c r="F48" s="154"/>
      <c r="G48" s="154"/>
      <c r="H48" s="155"/>
    </row>
    <row r="49" spans="1:8" s="48" customFormat="1">
      <c r="A49" s="157" t="s">
        <v>119</v>
      </c>
      <c r="B49" s="173"/>
      <c r="C49" s="148">
        <f>C50+C54+C58+C59</f>
        <v>0</v>
      </c>
      <c r="D49" s="148">
        <f>D50+D54+D58+D59</f>
        <v>0</v>
      </c>
      <c r="E49" s="174">
        <v>2.5000000000000001E-2</v>
      </c>
      <c r="F49" s="148" t="e">
        <f>E49/D64</f>
        <v>#DIV/0!</v>
      </c>
      <c r="G49" s="139" t="e">
        <f>IF(E49&gt;F49,"megfelel","korrigálni")</f>
        <v>#DIV/0!</v>
      </c>
      <c r="H49" s="149"/>
    </row>
    <row r="50" spans="1:8" s="46" customFormat="1">
      <c r="A50" s="158" t="s">
        <v>56</v>
      </c>
      <c r="B50" s="45"/>
      <c r="C50" s="42">
        <f>ROUND(SUM(C51:C53),0)</f>
        <v>0</v>
      </c>
      <c r="D50" s="42">
        <f>ROUND(SUM(D51:D53),0)</f>
        <v>0</v>
      </c>
      <c r="E50" s="42"/>
      <c r="F50" s="42"/>
      <c r="G50" s="42"/>
      <c r="H50" s="144"/>
    </row>
    <row r="51" spans="1:8">
      <c r="A51" s="140"/>
      <c r="B51" s="10" t="s">
        <v>38</v>
      </c>
      <c r="C51" s="33"/>
      <c r="D51" s="33">
        <f>C51</f>
        <v>0</v>
      </c>
      <c r="E51" s="33"/>
      <c r="F51" s="33"/>
      <c r="G51" s="33"/>
      <c r="H51" s="141"/>
    </row>
    <row r="52" spans="1:8">
      <c r="A52" s="140"/>
      <c r="B52" s="10" t="s">
        <v>17</v>
      </c>
      <c r="C52" s="33">
        <f>ROUND(C51*0.195,0)</f>
        <v>0</v>
      </c>
      <c r="D52" s="33">
        <f>C52</f>
        <v>0</v>
      </c>
      <c r="E52" s="33"/>
      <c r="F52" s="33"/>
      <c r="G52" s="33"/>
      <c r="H52" s="141"/>
    </row>
    <row r="53" spans="1:8">
      <c r="A53" s="140"/>
      <c r="B53" s="10" t="s">
        <v>41</v>
      </c>
      <c r="C53" s="33"/>
      <c r="D53" s="33">
        <f>C53</f>
        <v>0</v>
      </c>
      <c r="E53" s="33"/>
      <c r="F53" s="33"/>
      <c r="G53" s="33"/>
      <c r="H53" s="141"/>
    </row>
    <row r="54" spans="1:8" s="43" customFormat="1">
      <c r="A54" s="234" t="s">
        <v>58</v>
      </c>
      <c r="B54" s="235"/>
      <c r="C54" s="47">
        <f>SUM(C55:C57)</f>
        <v>0</v>
      </c>
      <c r="D54" s="47">
        <f>SUM(D55:D57)</f>
        <v>0</v>
      </c>
      <c r="E54" s="47"/>
      <c r="F54" s="47"/>
      <c r="G54" s="47"/>
      <c r="H54" s="143"/>
    </row>
    <row r="55" spans="1:8">
      <c r="A55" s="140"/>
      <c r="B55" s="10" t="s">
        <v>50</v>
      </c>
      <c r="C55" s="33"/>
      <c r="D55" s="33"/>
      <c r="E55" s="33"/>
      <c r="F55" s="33"/>
      <c r="G55" s="33"/>
      <c r="H55" s="141"/>
    </row>
    <row r="56" spans="1:8">
      <c r="A56" s="140"/>
      <c r="B56" s="10" t="s">
        <v>51</v>
      </c>
      <c r="C56" s="33"/>
      <c r="D56" s="33"/>
      <c r="E56" s="33"/>
      <c r="F56" s="33"/>
      <c r="G56" s="33"/>
      <c r="H56" s="141"/>
    </row>
    <row r="57" spans="1:8">
      <c r="A57" s="140"/>
      <c r="B57" s="10" t="s">
        <v>52</v>
      </c>
      <c r="C57" s="33"/>
      <c r="D57" s="33"/>
      <c r="E57" s="33"/>
      <c r="F57" s="33"/>
      <c r="G57" s="33"/>
      <c r="H57" s="141"/>
    </row>
    <row r="58" spans="1:8" s="46" customFormat="1">
      <c r="A58" s="232" t="s">
        <v>59</v>
      </c>
      <c r="B58" s="233"/>
      <c r="C58" s="42"/>
      <c r="D58" s="42"/>
      <c r="E58" s="42"/>
      <c r="F58" s="42"/>
      <c r="G58" s="42"/>
      <c r="H58" s="144"/>
    </row>
    <row r="59" spans="1:8" s="46" customFormat="1">
      <c r="A59" s="230" t="s">
        <v>57</v>
      </c>
      <c r="B59" s="231"/>
      <c r="C59" s="42">
        <f>SUM(C60:C61)</f>
        <v>0</v>
      </c>
      <c r="D59" s="42">
        <f>SUM(D60:D61)</f>
        <v>0</v>
      </c>
      <c r="E59" s="42"/>
      <c r="F59" s="42"/>
      <c r="G59" s="42"/>
      <c r="H59" s="144"/>
    </row>
    <row r="60" spans="1:8" ht="30">
      <c r="A60" s="140"/>
      <c r="B60" s="10" t="s">
        <v>53</v>
      </c>
      <c r="C60" s="33"/>
      <c r="D60" s="33"/>
      <c r="E60" s="33"/>
      <c r="F60" s="33"/>
      <c r="G60" s="33"/>
      <c r="H60" s="141"/>
    </row>
    <row r="61" spans="1:8" ht="30.75" thickBot="1">
      <c r="A61" s="145"/>
      <c r="B61" s="146" t="s">
        <v>54</v>
      </c>
      <c r="C61" s="34"/>
      <c r="D61" s="34"/>
      <c r="E61" s="34"/>
      <c r="F61" s="34"/>
      <c r="G61" s="34"/>
      <c r="H61" s="147"/>
    </row>
    <row r="62" spans="1:8" s="179" customFormat="1">
      <c r="A62" s="153" t="s">
        <v>10</v>
      </c>
      <c r="B62" s="175"/>
      <c r="C62" s="176">
        <f>C63</f>
        <v>0</v>
      </c>
      <c r="D62" s="176">
        <f>D63</f>
        <v>0</v>
      </c>
      <c r="E62" s="177">
        <v>0.01</v>
      </c>
      <c r="F62" s="176" t="e">
        <f>D62/D64</f>
        <v>#DIV/0!</v>
      </c>
      <c r="G62" s="139" t="e">
        <f>IF(E62&gt;F62,"megfelel","korrigálni")</f>
        <v>#DIV/0!</v>
      </c>
      <c r="H62" s="178"/>
    </row>
    <row r="63" spans="1:8" s="46" customFormat="1" ht="15.75" thickBot="1">
      <c r="A63" s="236" t="s">
        <v>60</v>
      </c>
      <c r="B63" s="237"/>
      <c r="C63" s="156"/>
      <c r="D63" s="156"/>
      <c r="E63" s="156"/>
      <c r="F63" s="156"/>
      <c r="G63" s="156"/>
      <c r="H63" s="162"/>
    </row>
    <row r="64" spans="1:8" ht="15.75" thickBot="1">
      <c r="A64" s="163" t="s">
        <v>114</v>
      </c>
      <c r="B64" s="164"/>
      <c r="C64" s="165">
        <f>C62+C49+C47+C41+C23+C17+C5</f>
        <v>0</v>
      </c>
      <c r="D64" s="165">
        <f>D62+D49+D47+D41+D23+D17+D5</f>
        <v>0</v>
      </c>
      <c r="E64" s="166"/>
      <c r="F64" s="166"/>
      <c r="G64" s="166"/>
      <c r="H64" s="167"/>
    </row>
    <row r="66" spans="1:8" ht="15.75" thickBot="1"/>
    <row r="67" spans="1:8" ht="30" customHeight="1">
      <c r="B67" s="194" t="s">
        <v>118</v>
      </c>
      <c r="C67" s="226" t="s">
        <v>124</v>
      </c>
      <c r="D67" s="226"/>
      <c r="E67" s="226"/>
      <c r="F67" s="226"/>
      <c r="G67" s="227"/>
    </row>
    <row r="68" spans="1:8" ht="33.75" customHeight="1">
      <c r="B68" s="215" t="s">
        <v>138</v>
      </c>
      <c r="C68" s="203" t="s">
        <v>126</v>
      </c>
      <c r="D68" s="185" t="s">
        <v>121</v>
      </c>
      <c r="E68" s="185" t="s">
        <v>112</v>
      </c>
      <c r="F68" s="204" t="s">
        <v>128</v>
      </c>
      <c r="G68" s="205" t="s">
        <v>78</v>
      </c>
    </row>
    <row r="69" spans="1:8" ht="15.75" customHeight="1">
      <c r="B69" s="187" t="s">
        <v>122</v>
      </c>
      <c r="C69" s="244">
        <v>0.15</v>
      </c>
      <c r="D69" s="90">
        <f>D47</f>
        <v>0</v>
      </c>
      <c r="E69" s="240">
        <f>SUM(D69:D71)</f>
        <v>0</v>
      </c>
      <c r="F69" s="242" t="e">
        <f>E69/D41</f>
        <v>#DIV/0!</v>
      </c>
      <c r="G69" s="247" t="e">
        <f>IF(C69&gt;F69,"megfelel","korrigálni")</f>
        <v>#DIV/0!</v>
      </c>
    </row>
    <row r="70" spans="1:8">
      <c r="B70" s="187" t="s">
        <v>123</v>
      </c>
      <c r="C70" s="245"/>
      <c r="D70" s="90">
        <f>D34</f>
        <v>0</v>
      </c>
      <c r="E70" s="240"/>
      <c r="F70" s="242"/>
      <c r="G70" s="247"/>
    </row>
    <row r="71" spans="1:8" ht="15.75" thickBot="1">
      <c r="B71" s="195" t="s">
        <v>117</v>
      </c>
      <c r="C71" s="246"/>
      <c r="D71" s="196">
        <f>D62</f>
        <v>0</v>
      </c>
      <c r="E71" s="241"/>
      <c r="F71" s="243"/>
      <c r="G71" s="248"/>
    </row>
    <row r="72" spans="1:8">
      <c r="B72" s="238" t="s">
        <v>139</v>
      </c>
      <c r="C72" s="228" t="s">
        <v>120</v>
      </c>
      <c r="D72" s="228"/>
      <c r="E72" s="228"/>
      <c r="F72" s="228"/>
      <c r="G72" s="229"/>
    </row>
    <row r="73" spans="1:8" ht="30">
      <c r="B73" s="239"/>
      <c r="C73" s="185" t="s">
        <v>125</v>
      </c>
      <c r="D73" s="185" t="s">
        <v>127</v>
      </c>
      <c r="E73" s="185" t="s">
        <v>112</v>
      </c>
      <c r="F73" s="186" t="s">
        <v>128</v>
      </c>
      <c r="G73" s="197" t="s">
        <v>78</v>
      </c>
    </row>
    <row r="74" spans="1:8" ht="30">
      <c r="B74" s="187" t="s">
        <v>115</v>
      </c>
      <c r="C74" s="180">
        <v>0.1</v>
      </c>
      <c r="D74" s="60"/>
      <c r="E74" s="60">
        <f>marketing!D23</f>
        <v>0</v>
      </c>
      <c r="F74" s="181" t="e">
        <f>E74/D64</f>
        <v>#DIV/0!</v>
      </c>
      <c r="G74" s="188" t="e">
        <f>IF(C74&gt;F74,"megfelel","korrigálni")</f>
        <v>#DIV/0!</v>
      </c>
    </row>
    <row r="75" spans="1:8" ht="15.75" thickBot="1">
      <c r="B75" s="225" t="s">
        <v>141</v>
      </c>
      <c r="C75" s="223">
        <v>0.1</v>
      </c>
      <c r="D75" s="224">
        <v>600000</v>
      </c>
      <c r="E75" s="224">
        <f>marketing!D23</f>
        <v>0</v>
      </c>
      <c r="F75" s="181" t="e">
        <f>E75/D64</f>
        <v>#DIV/0!</v>
      </c>
      <c r="G75" s="193" t="e">
        <f>IF((C75&gt;F75)*OR(D75&gt;E75),"megfelel","korrigálni")</f>
        <v>#DIV/0!</v>
      </c>
    </row>
    <row r="76" spans="1:8" ht="45.75" thickBot="1">
      <c r="B76" s="189" t="s">
        <v>116</v>
      </c>
      <c r="C76" s="190">
        <v>0.15</v>
      </c>
      <c r="D76" s="191">
        <v>200000</v>
      </c>
      <c r="E76" s="191">
        <f>eszköz!F28</f>
        <v>0</v>
      </c>
      <c r="F76" s="192" t="e">
        <f>E76/D64</f>
        <v>#DIV/0!</v>
      </c>
      <c r="G76" s="193" t="e">
        <f>IF((C76&gt;F76)*OR(D76&gt;E76),"megfelel","korrigálni")</f>
        <v>#DIV/0!</v>
      </c>
    </row>
    <row r="77" spans="1:8" ht="15.75" thickBot="1"/>
    <row r="78" spans="1:8" s="199" customFormat="1" ht="45">
      <c r="A78" s="198"/>
      <c r="B78" s="206" t="s">
        <v>129</v>
      </c>
      <c r="C78" s="207" t="s">
        <v>135</v>
      </c>
      <c r="D78" s="208" t="s">
        <v>136</v>
      </c>
      <c r="E78" s="208" t="s">
        <v>137</v>
      </c>
      <c r="F78" s="209" t="s">
        <v>99</v>
      </c>
      <c r="H78" s="200"/>
    </row>
    <row r="79" spans="1:8" s="199" customFormat="1" ht="45">
      <c r="A79" s="198"/>
      <c r="B79" s="12" t="s">
        <v>130</v>
      </c>
      <c r="C79" s="201">
        <v>7.0000000000000007E-2</v>
      </c>
      <c r="D79" s="211">
        <f>C79*$D$64</f>
        <v>0</v>
      </c>
      <c r="E79" s="211">
        <f>D6+D13</f>
        <v>0</v>
      </c>
      <c r="F79" s="212" t="str">
        <f>IF(D79&gt;E79,"megfelel","korrigálni")</f>
        <v>korrigálni</v>
      </c>
      <c r="H79" s="200"/>
    </row>
    <row r="80" spans="1:8" s="199" customFormat="1">
      <c r="A80" s="198"/>
      <c r="B80" s="12" t="s">
        <v>131</v>
      </c>
      <c r="C80" s="201">
        <v>0.01</v>
      </c>
      <c r="D80" s="211">
        <f t="shared" ref="D80:D83" si="1">C80*$D$64</f>
        <v>0</v>
      </c>
      <c r="E80" s="211">
        <f>D10</f>
        <v>0</v>
      </c>
      <c r="F80" s="212" t="str">
        <f t="shared" ref="F80:F83" si="2">IF(D80&gt;E80,"megfelel","korrigálni")</f>
        <v>korrigálni</v>
      </c>
      <c r="H80" s="200"/>
    </row>
    <row r="81" spans="1:8" s="199" customFormat="1">
      <c r="A81" s="198"/>
      <c r="B81" s="12" t="s">
        <v>132</v>
      </c>
      <c r="C81" s="202">
        <v>2.5000000000000001E-2</v>
      </c>
      <c r="D81" s="211">
        <f t="shared" si="1"/>
        <v>0</v>
      </c>
      <c r="E81" s="211">
        <f>D49</f>
        <v>0</v>
      </c>
      <c r="F81" s="212" t="str">
        <f t="shared" si="2"/>
        <v>korrigálni</v>
      </c>
      <c r="H81" s="200"/>
    </row>
    <row r="82" spans="1:8" s="199" customFormat="1">
      <c r="A82" s="198"/>
      <c r="B82" s="12" t="s">
        <v>133</v>
      </c>
      <c r="C82" s="202">
        <v>5.0000000000000001E-3</v>
      </c>
      <c r="D82" s="211">
        <f t="shared" si="1"/>
        <v>0</v>
      </c>
      <c r="E82" s="211">
        <f>D34</f>
        <v>0</v>
      </c>
      <c r="F82" s="212" t="str">
        <f t="shared" si="2"/>
        <v>korrigálni</v>
      </c>
      <c r="H82" s="200"/>
    </row>
    <row r="83" spans="1:8" s="199" customFormat="1" ht="15.75" thickBot="1">
      <c r="A83" s="198"/>
      <c r="B83" s="17" t="s">
        <v>134</v>
      </c>
      <c r="C83" s="210">
        <v>0.01</v>
      </c>
      <c r="D83" s="213">
        <f t="shared" si="1"/>
        <v>0</v>
      </c>
      <c r="E83" s="213">
        <f>D62</f>
        <v>0</v>
      </c>
      <c r="F83" s="214" t="str">
        <f t="shared" si="2"/>
        <v>korrigálni</v>
      </c>
      <c r="H83" s="200"/>
    </row>
  </sheetData>
  <mergeCells count="30">
    <mergeCell ref="A13:B13"/>
    <mergeCell ref="A17:B17"/>
    <mergeCell ref="A23:B23"/>
    <mergeCell ref="A41:B41"/>
    <mergeCell ref="A34:B34"/>
    <mergeCell ref="A35:B35"/>
    <mergeCell ref="A30:B30"/>
    <mergeCell ref="A26:B26"/>
    <mergeCell ref="A6:B6"/>
    <mergeCell ref="E3:F3"/>
    <mergeCell ref="H3:H4"/>
    <mergeCell ref="G3:G4"/>
    <mergeCell ref="D3:D4"/>
    <mergeCell ref="C3:C4"/>
    <mergeCell ref="A5:B5"/>
    <mergeCell ref="C67:G67"/>
    <mergeCell ref="C72:G72"/>
    <mergeCell ref="A24:B24"/>
    <mergeCell ref="A18:B18"/>
    <mergeCell ref="A19:B19"/>
    <mergeCell ref="A42:B42"/>
    <mergeCell ref="A54:B54"/>
    <mergeCell ref="A58:B58"/>
    <mergeCell ref="A59:B59"/>
    <mergeCell ref="A63:B63"/>
    <mergeCell ref="B72:B73"/>
    <mergeCell ref="E69:E71"/>
    <mergeCell ref="F69:F71"/>
    <mergeCell ref="C69:C71"/>
    <mergeCell ref="G69:G71"/>
  </mergeCells>
  <pageMargins left="0.7" right="0.7" top="0.75" bottom="0.75" header="0.3" footer="0.3"/>
  <pageSetup paperSize="9" scale="55" orientation="portrait" r:id="rId1"/>
</worksheet>
</file>

<file path=xl/worksheets/sheet2.xml><?xml version="1.0" encoding="utf-8"?>
<worksheet xmlns="http://schemas.openxmlformats.org/spreadsheetml/2006/main" xmlns:r="http://schemas.openxmlformats.org/officeDocument/2006/relationships">
  <dimension ref="A1:F33"/>
  <sheetViews>
    <sheetView topLeftCell="A3" workbookViewId="0">
      <selection activeCell="A33" sqref="A33:F33"/>
    </sheetView>
  </sheetViews>
  <sheetFormatPr defaultRowHeight="15"/>
  <cols>
    <col min="1" max="2" width="24" customWidth="1"/>
    <col min="3" max="3" width="32.42578125" customWidth="1"/>
    <col min="4" max="6" width="12.5703125" customWidth="1"/>
  </cols>
  <sheetData>
    <row r="1" spans="1:6">
      <c r="A1" s="1" t="s">
        <v>75</v>
      </c>
    </row>
    <row r="3" spans="1:6">
      <c r="A3" s="265" t="s">
        <v>34</v>
      </c>
      <c r="B3" s="265"/>
    </row>
    <row r="4" spans="1:6">
      <c r="A4" s="1" t="s">
        <v>65</v>
      </c>
    </row>
    <row r="5" spans="1:6" ht="15.75" thickBot="1"/>
    <row r="6" spans="1:6">
      <c r="A6" s="269" t="s">
        <v>61</v>
      </c>
      <c r="B6" s="266" t="s">
        <v>62</v>
      </c>
      <c r="C6" s="266" t="s">
        <v>63</v>
      </c>
      <c r="D6" s="266" t="s">
        <v>64</v>
      </c>
      <c r="E6" s="266"/>
      <c r="F6" s="267"/>
    </row>
    <row r="7" spans="1:6">
      <c r="A7" s="270"/>
      <c r="B7" s="268"/>
      <c r="C7" s="268"/>
      <c r="D7" s="22" t="s">
        <v>66</v>
      </c>
      <c r="E7" s="23" t="s">
        <v>67</v>
      </c>
      <c r="F7" s="24" t="s">
        <v>68</v>
      </c>
    </row>
    <row r="8" spans="1:6">
      <c r="A8" s="62"/>
      <c r="B8" s="63"/>
      <c r="C8" s="63"/>
      <c r="D8" s="8"/>
      <c r="E8" s="9">
        <f>D8*0.27</f>
        <v>0</v>
      </c>
      <c r="F8" s="26">
        <f>D8+E8</f>
        <v>0</v>
      </c>
    </row>
    <row r="9" spans="1:6">
      <c r="A9" s="64"/>
      <c r="B9" s="65"/>
      <c r="C9" s="65"/>
      <c r="D9" s="9"/>
      <c r="E9" s="9">
        <f t="shared" ref="E9:E17" si="0">D9*0.27</f>
        <v>0</v>
      </c>
      <c r="F9" s="26">
        <f t="shared" ref="F9:F17" si="1">D9+E9</f>
        <v>0</v>
      </c>
    </row>
    <row r="10" spans="1:6">
      <c r="A10" s="64"/>
      <c r="B10" s="65"/>
      <c r="C10" s="65"/>
      <c r="D10" s="9"/>
      <c r="E10" s="9">
        <f t="shared" si="0"/>
        <v>0</v>
      </c>
      <c r="F10" s="26">
        <f t="shared" si="1"/>
        <v>0</v>
      </c>
    </row>
    <row r="11" spans="1:6">
      <c r="A11" s="64"/>
      <c r="B11" s="65"/>
      <c r="C11" s="65"/>
      <c r="D11" s="9"/>
      <c r="E11" s="9">
        <f t="shared" si="0"/>
        <v>0</v>
      </c>
      <c r="F11" s="26">
        <f t="shared" si="1"/>
        <v>0</v>
      </c>
    </row>
    <row r="12" spans="1:6">
      <c r="A12" s="64"/>
      <c r="B12" s="65"/>
      <c r="C12" s="65"/>
      <c r="D12" s="9"/>
      <c r="E12" s="9">
        <f t="shared" si="0"/>
        <v>0</v>
      </c>
      <c r="F12" s="26">
        <f t="shared" si="1"/>
        <v>0</v>
      </c>
    </row>
    <row r="13" spans="1:6">
      <c r="A13" s="64"/>
      <c r="B13" s="65"/>
      <c r="C13" s="65"/>
      <c r="D13" s="9"/>
      <c r="E13" s="9">
        <f t="shared" si="0"/>
        <v>0</v>
      </c>
      <c r="F13" s="26">
        <f t="shared" si="1"/>
        <v>0</v>
      </c>
    </row>
    <row r="14" spans="1:6">
      <c r="A14" s="64"/>
      <c r="B14" s="65"/>
      <c r="C14" s="65"/>
      <c r="D14" s="9"/>
      <c r="E14" s="9">
        <f t="shared" si="0"/>
        <v>0</v>
      </c>
      <c r="F14" s="26">
        <f t="shared" si="1"/>
        <v>0</v>
      </c>
    </row>
    <row r="15" spans="1:6">
      <c r="A15" s="64"/>
      <c r="B15" s="65"/>
      <c r="C15" s="65"/>
      <c r="D15" s="9"/>
      <c r="E15" s="9">
        <f t="shared" si="0"/>
        <v>0</v>
      </c>
      <c r="F15" s="26">
        <f t="shared" si="1"/>
        <v>0</v>
      </c>
    </row>
    <row r="16" spans="1:6">
      <c r="A16" s="64"/>
      <c r="B16" s="65"/>
      <c r="C16" s="65"/>
      <c r="D16" s="9"/>
      <c r="E16" s="9">
        <f t="shared" si="0"/>
        <v>0</v>
      </c>
      <c r="F16" s="26">
        <f t="shared" si="1"/>
        <v>0</v>
      </c>
    </row>
    <row r="17" spans="1:6">
      <c r="A17" s="64"/>
      <c r="B17" s="65"/>
      <c r="C17" s="65"/>
      <c r="D17" s="9"/>
      <c r="E17" s="9">
        <f t="shared" si="0"/>
        <v>0</v>
      </c>
      <c r="F17" s="26">
        <f t="shared" si="1"/>
        <v>0</v>
      </c>
    </row>
    <row r="18" spans="1:6" ht="15.75" thickBot="1">
      <c r="A18" s="27" t="s">
        <v>69</v>
      </c>
      <c r="B18" s="28"/>
      <c r="C18" s="28"/>
      <c r="D18" s="66">
        <f>ROUND(SUM(D8:D17),0)</f>
        <v>0</v>
      </c>
      <c r="E18" s="66">
        <f t="shared" ref="E18:F18" si="2">ROUND(SUM(E8:E17),0)</f>
        <v>0</v>
      </c>
      <c r="F18" s="67">
        <f t="shared" si="2"/>
        <v>0</v>
      </c>
    </row>
    <row r="20" spans="1:6" s="1" customFormat="1">
      <c r="A20" s="1" t="s">
        <v>100</v>
      </c>
    </row>
    <row r="21" spans="1:6" ht="15.75" thickBot="1">
      <c r="A21" s="7"/>
    </row>
    <row r="22" spans="1:6" ht="30" customHeight="1">
      <c r="A22" s="273" t="s">
        <v>70</v>
      </c>
      <c r="B22" s="271"/>
      <c r="C22" s="271" t="s">
        <v>63</v>
      </c>
      <c r="D22" s="266" t="s">
        <v>64</v>
      </c>
      <c r="E22" s="266"/>
      <c r="F22" s="267"/>
    </row>
    <row r="23" spans="1:6">
      <c r="A23" s="274"/>
      <c r="B23" s="272"/>
      <c r="C23" s="272"/>
      <c r="D23" s="22" t="s">
        <v>66</v>
      </c>
      <c r="E23" s="23" t="s">
        <v>67</v>
      </c>
      <c r="F23" s="24" t="s">
        <v>68</v>
      </c>
    </row>
    <row r="24" spans="1:6">
      <c r="A24" s="25" t="s">
        <v>71</v>
      </c>
      <c r="B24" s="5"/>
      <c r="C24" s="58"/>
      <c r="D24" s="68"/>
      <c r="E24" s="68">
        <f t="shared" ref="E24:E27" si="3">D24*0.27</f>
        <v>0</v>
      </c>
      <c r="F24" s="69">
        <f t="shared" ref="F24:F27" si="4">D24+E24</f>
        <v>0</v>
      </c>
    </row>
    <row r="25" spans="1:6">
      <c r="A25" s="25" t="s">
        <v>72</v>
      </c>
      <c r="B25" s="5"/>
      <c r="C25" s="58"/>
      <c r="D25" s="68"/>
      <c r="E25" s="68">
        <f t="shared" si="3"/>
        <v>0</v>
      </c>
      <c r="F25" s="69">
        <f t="shared" si="4"/>
        <v>0</v>
      </c>
    </row>
    <row r="26" spans="1:6">
      <c r="A26" s="25" t="s">
        <v>73</v>
      </c>
      <c r="B26" s="5"/>
      <c r="C26" s="58"/>
      <c r="D26" s="68"/>
      <c r="E26" s="68">
        <f t="shared" si="3"/>
        <v>0</v>
      </c>
      <c r="F26" s="69">
        <f t="shared" si="4"/>
        <v>0</v>
      </c>
    </row>
    <row r="27" spans="1:6">
      <c r="A27" s="25" t="s">
        <v>74</v>
      </c>
      <c r="B27" s="4"/>
      <c r="C27" s="72"/>
      <c r="D27" s="68"/>
      <c r="E27" s="68">
        <f t="shared" si="3"/>
        <v>0</v>
      </c>
      <c r="F27" s="69">
        <f t="shared" si="4"/>
        <v>0</v>
      </c>
    </row>
    <row r="28" spans="1:6" ht="15.75" thickBot="1">
      <c r="A28" s="30"/>
      <c r="B28" s="28" t="s">
        <v>69</v>
      </c>
      <c r="C28" s="28"/>
      <c r="D28" s="70">
        <f>ROUND(SUM(D24:D27),0)</f>
        <v>0</v>
      </c>
      <c r="E28" s="70">
        <f t="shared" ref="E28:F28" si="5">ROUND(SUM(E24:E27),0)</f>
        <v>0</v>
      </c>
      <c r="F28" s="71">
        <f t="shared" si="5"/>
        <v>0</v>
      </c>
    </row>
    <row r="30" spans="1:6">
      <c r="B30" s="4" t="s">
        <v>99</v>
      </c>
      <c r="C30" s="4" t="s">
        <v>101</v>
      </c>
      <c r="D30" s="4"/>
      <c r="E30" s="4"/>
      <c r="F30" s="98" t="str">
        <f>IF(200000&gt;F28,"megfelel","korrigálni")</f>
        <v>megfelel</v>
      </c>
    </row>
    <row r="33" spans="1:6" ht="62.25" customHeight="1">
      <c r="A33" s="264" t="s">
        <v>6</v>
      </c>
      <c r="B33" s="264"/>
      <c r="C33" s="264"/>
      <c r="D33" s="264"/>
      <c r="E33" s="264"/>
      <c r="F33" s="264"/>
    </row>
  </sheetData>
  <mergeCells count="10">
    <mergeCell ref="A33:F33"/>
    <mergeCell ref="A3:B3"/>
    <mergeCell ref="D6:F6"/>
    <mergeCell ref="C6:C7"/>
    <mergeCell ref="B6:B7"/>
    <mergeCell ref="A6:A7"/>
    <mergeCell ref="D22:F22"/>
    <mergeCell ref="C22:C23"/>
    <mergeCell ref="A22:A23"/>
    <mergeCell ref="B22:B23"/>
  </mergeCells>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dimension ref="A1:K27"/>
  <sheetViews>
    <sheetView workbookViewId="0">
      <selection activeCell="G11" sqref="G11"/>
    </sheetView>
  </sheetViews>
  <sheetFormatPr defaultRowHeight="15"/>
  <cols>
    <col min="1" max="1" width="40.5703125" customWidth="1"/>
    <col min="2" max="4" width="9" customWidth="1"/>
    <col min="5" max="7" width="12.85546875" customWidth="1"/>
    <col min="11" max="11" width="0" hidden="1" customWidth="1"/>
  </cols>
  <sheetData>
    <row r="1" spans="1:11">
      <c r="A1" s="1" t="s">
        <v>76</v>
      </c>
      <c r="B1" s="1"/>
      <c r="C1" s="1"/>
      <c r="D1" s="1"/>
    </row>
    <row r="2" spans="1:11" ht="15.75" thickBot="1"/>
    <row r="3" spans="1:11" ht="15" customHeight="1">
      <c r="A3" s="275" t="s">
        <v>46</v>
      </c>
      <c r="B3" s="277" t="s">
        <v>85</v>
      </c>
      <c r="C3" s="277" t="s">
        <v>86</v>
      </c>
      <c r="D3" s="277" t="s">
        <v>92</v>
      </c>
      <c r="E3" s="266" t="s">
        <v>64</v>
      </c>
      <c r="F3" s="266"/>
      <c r="G3" s="267"/>
    </row>
    <row r="4" spans="1:11" ht="15.75" thickBot="1">
      <c r="A4" s="276"/>
      <c r="B4" s="278"/>
      <c r="C4" s="278"/>
      <c r="D4" s="278"/>
      <c r="E4" s="50" t="s">
        <v>66</v>
      </c>
      <c r="F4" s="51" t="s">
        <v>67</v>
      </c>
      <c r="G4" s="57" t="s">
        <v>68</v>
      </c>
      <c r="K4" t="s">
        <v>87</v>
      </c>
    </row>
    <row r="5" spans="1:11">
      <c r="A5" s="78" t="s">
        <v>27</v>
      </c>
      <c r="B5" s="56"/>
      <c r="C5" s="56"/>
      <c r="D5" s="56"/>
      <c r="E5" s="31">
        <f>ROUND(SUM(E6:E9),0)</f>
        <v>0</v>
      </c>
      <c r="F5" s="31">
        <f t="shared" ref="F5" si="0">ROUND(SUM(F6:F9),0)</f>
        <v>0</v>
      </c>
      <c r="G5" s="32">
        <f t="shared" ref="G5" si="1">ROUND(SUM(G6:G9),0)</f>
        <v>0</v>
      </c>
      <c r="K5" t="s">
        <v>88</v>
      </c>
    </row>
    <row r="6" spans="1:11">
      <c r="A6" s="79"/>
      <c r="B6" s="84"/>
      <c r="C6" s="85"/>
      <c r="D6" s="85"/>
      <c r="E6" s="68">
        <f>C6*D6</f>
        <v>0</v>
      </c>
      <c r="F6" s="68"/>
      <c r="G6" s="69">
        <f>E6+F6</f>
        <v>0</v>
      </c>
      <c r="K6" t="s">
        <v>89</v>
      </c>
    </row>
    <row r="7" spans="1:11">
      <c r="A7" s="79"/>
      <c r="B7" s="84"/>
      <c r="C7" s="85"/>
      <c r="D7" s="85"/>
      <c r="E7" s="68">
        <f t="shared" ref="E7:E9" si="2">C7*D7</f>
        <v>0</v>
      </c>
      <c r="F7" s="68"/>
      <c r="G7" s="69">
        <f t="shared" ref="G7:G9" si="3">E7+F7</f>
        <v>0</v>
      </c>
      <c r="K7" t="s">
        <v>90</v>
      </c>
    </row>
    <row r="8" spans="1:11">
      <c r="A8" s="79"/>
      <c r="B8" s="84"/>
      <c r="C8" s="85"/>
      <c r="D8" s="85"/>
      <c r="E8" s="68">
        <f t="shared" si="2"/>
        <v>0</v>
      </c>
      <c r="F8" s="68"/>
      <c r="G8" s="69">
        <f t="shared" si="3"/>
        <v>0</v>
      </c>
      <c r="K8" t="s">
        <v>91</v>
      </c>
    </row>
    <row r="9" spans="1:11" ht="15.75" thickBot="1">
      <c r="A9" s="80"/>
      <c r="B9" s="84"/>
      <c r="C9" s="86"/>
      <c r="D9" s="86"/>
      <c r="E9" s="68">
        <f t="shared" si="2"/>
        <v>0</v>
      </c>
      <c r="F9" s="91"/>
      <c r="G9" s="69">
        <f t="shared" si="3"/>
        <v>0</v>
      </c>
    </row>
    <row r="10" spans="1:11" ht="45">
      <c r="A10" s="78" t="s">
        <v>28</v>
      </c>
      <c r="B10" s="87"/>
      <c r="C10" s="88"/>
      <c r="D10" s="88"/>
      <c r="E10" s="92">
        <f>ROUND(SUM(E11:E14),0)</f>
        <v>0</v>
      </c>
      <c r="F10" s="92">
        <f t="shared" ref="F10:G10" si="4">ROUND(SUM(F11:F14),0)</f>
        <v>0</v>
      </c>
      <c r="G10" s="93">
        <f t="shared" si="4"/>
        <v>0</v>
      </c>
    </row>
    <row r="11" spans="1:11">
      <c r="A11" s="79"/>
      <c r="B11" s="84"/>
      <c r="C11" s="85"/>
      <c r="D11" s="85"/>
      <c r="E11" s="68"/>
      <c r="F11" s="68"/>
      <c r="G11" s="69">
        <f>E11+F11</f>
        <v>0</v>
      </c>
    </row>
    <row r="12" spans="1:11">
      <c r="A12" s="79"/>
      <c r="B12" s="84"/>
      <c r="C12" s="85"/>
      <c r="D12" s="85"/>
      <c r="E12" s="68"/>
      <c r="F12" s="68"/>
      <c r="G12" s="69">
        <f t="shared" ref="G12:G14" si="5">E12+F12</f>
        <v>0</v>
      </c>
    </row>
    <row r="13" spans="1:11">
      <c r="A13" s="79"/>
      <c r="B13" s="84"/>
      <c r="C13" s="85"/>
      <c r="D13" s="85"/>
      <c r="E13" s="68"/>
      <c r="F13" s="68"/>
      <c r="G13" s="69">
        <f t="shared" si="5"/>
        <v>0</v>
      </c>
    </row>
    <row r="14" spans="1:11" ht="15.75" thickBot="1">
      <c r="A14" s="80"/>
      <c r="B14" s="84"/>
      <c r="C14" s="86"/>
      <c r="D14" s="86"/>
      <c r="E14" s="91"/>
      <c r="F14" s="91"/>
      <c r="G14" s="69">
        <f t="shared" si="5"/>
        <v>0</v>
      </c>
    </row>
    <row r="15" spans="1:11" ht="30">
      <c r="A15" s="78" t="s">
        <v>29</v>
      </c>
      <c r="B15" s="87"/>
      <c r="C15" s="88"/>
      <c r="D15" s="88"/>
      <c r="E15" s="92">
        <f>ROUND(SUM(E16:E27),0)</f>
        <v>0</v>
      </c>
      <c r="F15" s="92">
        <f t="shared" ref="F15:G15" si="6">ROUND(SUM(F16:F27),0)</f>
        <v>0</v>
      </c>
      <c r="G15" s="93">
        <f t="shared" si="6"/>
        <v>0</v>
      </c>
    </row>
    <row r="16" spans="1:11">
      <c r="A16" s="79"/>
      <c r="B16" s="84"/>
      <c r="C16" s="85"/>
      <c r="D16" s="85"/>
      <c r="E16" s="68"/>
      <c r="F16" s="68"/>
      <c r="G16" s="69">
        <f>E16+F16</f>
        <v>0</v>
      </c>
    </row>
    <row r="17" spans="1:7">
      <c r="A17" s="79"/>
      <c r="B17" s="84"/>
      <c r="C17" s="85"/>
      <c r="D17" s="85"/>
      <c r="E17" s="68"/>
      <c r="F17" s="68"/>
      <c r="G17" s="69">
        <f t="shared" ref="G17:G27" si="7">E17+F17</f>
        <v>0</v>
      </c>
    </row>
    <row r="18" spans="1:7">
      <c r="A18" s="79"/>
      <c r="B18" s="84"/>
      <c r="C18" s="85"/>
      <c r="D18" s="85"/>
      <c r="E18" s="68"/>
      <c r="F18" s="68"/>
      <c r="G18" s="69">
        <f t="shared" si="7"/>
        <v>0</v>
      </c>
    </row>
    <row r="19" spans="1:7">
      <c r="A19" s="79"/>
      <c r="B19" s="84"/>
      <c r="C19" s="85"/>
      <c r="D19" s="85"/>
      <c r="E19" s="68"/>
      <c r="F19" s="68"/>
      <c r="G19" s="69">
        <f t="shared" si="7"/>
        <v>0</v>
      </c>
    </row>
    <row r="20" spans="1:7">
      <c r="A20" s="79"/>
      <c r="B20" s="84"/>
      <c r="C20" s="85"/>
      <c r="D20" s="85"/>
      <c r="E20" s="68"/>
      <c r="F20" s="68"/>
      <c r="G20" s="69">
        <f t="shared" si="7"/>
        <v>0</v>
      </c>
    </row>
    <row r="21" spans="1:7">
      <c r="A21" s="79"/>
      <c r="B21" s="84"/>
      <c r="C21" s="85"/>
      <c r="D21" s="85"/>
      <c r="E21" s="68"/>
      <c r="F21" s="68"/>
      <c r="G21" s="69">
        <f t="shared" si="7"/>
        <v>0</v>
      </c>
    </row>
    <row r="22" spans="1:7">
      <c r="A22" s="64"/>
      <c r="B22" s="84"/>
      <c r="C22" s="82"/>
      <c r="D22" s="82"/>
      <c r="E22" s="68"/>
      <c r="F22" s="68"/>
      <c r="G22" s="69">
        <f t="shared" si="7"/>
        <v>0</v>
      </c>
    </row>
    <row r="23" spans="1:7">
      <c r="A23" s="64"/>
      <c r="B23" s="84"/>
      <c r="C23" s="82"/>
      <c r="D23" s="82"/>
      <c r="E23" s="68"/>
      <c r="F23" s="68"/>
      <c r="G23" s="69">
        <f t="shared" si="7"/>
        <v>0</v>
      </c>
    </row>
    <row r="24" spans="1:7">
      <c r="A24" s="64"/>
      <c r="B24" s="84"/>
      <c r="C24" s="82"/>
      <c r="D24" s="82"/>
      <c r="E24" s="68"/>
      <c r="F24" s="68"/>
      <c r="G24" s="69">
        <f t="shared" si="7"/>
        <v>0</v>
      </c>
    </row>
    <row r="25" spans="1:7">
      <c r="A25" s="64"/>
      <c r="B25" s="84"/>
      <c r="C25" s="82"/>
      <c r="D25" s="82"/>
      <c r="E25" s="68"/>
      <c r="F25" s="68"/>
      <c r="G25" s="69">
        <f t="shared" si="7"/>
        <v>0</v>
      </c>
    </row>
    <row r="26" spans="1:7">
      <c r="A26" s="64"/>
      <c r="B26" s="84"/>
      <c r="C26" s="82"/>
      <c r="D26" s="82"/>
      <c r="E26" s="68"/>
      <c r="F26" s="68"/>
      <c r="G26" s="69">
        <f t="shared" si="7"/>
        <v>0</v>
      </c>
    </row>
    <row r="27" spans="1:7" ht="15.75" thickBot="1">
      <c r="A27" s="81"/>
      <c r="B27" s="89"/>
      <c r="C27" s="83"/>
      <c r="D27" s="83"/>
      <c r="E27" s="91"/>
      <c r="F27" s="91"/>
      <c r="G27" s="94">
        <f t="shared" si="7"/>
        <v>0</v>
      </c>
    </row>
  </sheetData>
  <mergeCells count="5">
    <mergeCell ref="E3:G3"/>
    <mergeCell ref="A3:A4"/>
    <mergeCell ref="B3:B4"/>
    <mergeCell ref="C3:C4"/>
    <mergeCell ref="D3:D4"/>
  </mergeCells>
  <dataValidations count="1">
    <dataValidation type="list" allowBlank="1" showInputMessage="1" showErrorMessage="1" sqref="B6:B9 B11:B14 B16:B27">
      <formula1>$K$4:$K$8</formula1>
    </dataValidation>
  </dataValidations>
  <pageMargins left="0.7" right="0.7" top="0.75" bottom="0.75" header="0.3" footer="0.3"/>
  <pageSetup paperSize="9" scale="70" orientation="portrait" r:id="rId1"/>
</worksheet>
</file>

<file path=xl/worksheets/sheet4.xml><?xml version="1.0" encoding="utf-8"?>
<worksheet xmlns="http://schemas.openxmlformats.org/spreadsheetml/2006/main" xmlns:r="http://schemas.openxmlformats.org/officeDocument/2006/relationships">
  <dimension ref="A1:I23"/>
  <sheetViews>
    <sheetView workbookViewId="0">
      <selection activeCell="D26" sqref="D26"/>
    </sheetView>
  </sheetViews>
  <sheetFormatPr defaultRowHeight="15"/>
  <cols>
    <col min="1" max="1" width="36" customWidth="1"/>
    <col min="2" max="4" width="13.42578125" customWidth="1"/>
    <col min="5" max="5" width="18" customWidth="1"/>
    <col min="9" max="9" width="0" hidden="1" customWidth="1"/>
  </cols>
  <sheetData>
    <row r="1" spans="1:9">
      <c r="A1" s="1" t="s">
        <v>93</v>
      </c>
    </row>
    <row r="2" spans="1:9" ht="15.75" thickBot="1"/>
    <row r="3" spans="1:9">
      <c r="A3" s="279" t="s">
        <v>43</v>
      </c>
      <c r="B3" s="266" t="s">
        <v>64</v>
      </c>
      <c r="C3" s="266"/>
      <c r="D3" s="281"/>
      <c r="E3" s="282" t="s">
        <v>81</v>
      </c>
    </row>
    <row r="4" spans="1:9" ht="15.75" thickBot="1">
      <c r="A4" s="280"/>
      <c r="B4" s="50" t="s">
        <v>66</v>
      </c>
      <c r="C4" s="51" t="s">
        <v>67</v>
      </c>
      <c r="D4" s="52" t="s">
        <v>68</v>
      </c>
      <c r="E4" s="283"/>
      <c r="I4" t="b">
        <v>1</v>
      </c>
    </row>
    <row r="5" spans="1:9">
      <c r="A5" s="19" t="s">
        <v>30</v>
      </c>
      <c r="B5" s="31">
        <f>ROUND(SUM(B6:B9),0)</f>
        <v>0</v>
      </c>
      <c r="C5" s="31">
        <f t="shared" ref="C5:D5" si="0">ROUND(SUM(C6:C9),0)</f>
        <v>0</v>
      </c>
      <c r="D5" s="49">
        <f t="shared" si="0"/>
        <v>0</v>
      </c>
      <c r="E5" s="21"/>
      <c r="I5" t="b">
        <v>0</v>
      </c>
    </row>
    <row r="6" spans="1:9">
      <c r="A6" s="74"/>
      <c r="B6" s="68"/>
      <c r="C6" s="68"/>
      <c r="D6" s="95">
        <f>ROUND(B6+C6,0)</f>
        <v>0</v>
      </c>
      <c r="E6" s="53"/>
    </row>
    <row r="7" spans="1:9">
      <c r="A7" s="74"/>
      <c r="B7" s="68"/>
      <c r="C7" s="68"/>
      <c r="D7" s="95">
        <f t="shared" ref="D7:D9" si="1">B7+C7</f>
        <v>0</v>
      </c>
      <c r="E7" s="53"/>
    </row>
    <row r="8" spans="1:9">
      <c r="A8" s="74"/>
      <c r="B8" s="68"/>
      <c r="C8" s="68"/>
      <c r="D8" s="95">
        <f t="shared" si="1"/>
        <v>0</v>
      </c>
      <c r="E8" s="53"/>
    </row>
    <row r="9" spans="1:9" ht="15.75" thickBot="1">
      <c r="A9" s="75"/>
      <c r="B9" s="91"/>
      <c r="C9" s="68"/>
      <c r="D9" s="95">
        <f t="shared" si="1"/>
        <v>0</v>
      </c>
      <c r="E9" s="54"/>
    </row>
    <row r="10" spans="1:9" ht="30">
      <c r="A10" s="73" t="s">
        <v>31</v>
      </c>
      <c r="B10" s="92">
        <f>ROUND(SUM(B11:B14),0)</f>
        <v>0</v>
      </c>
      <c r="C10" s="92">
        <f t="shared" ref="C10:D10" si="2">ROUND(SUM(C11:C14),0)</f>
        <v>0</v>
      </c>
      <c r="D10" s="96">
        <f t="shared" si="2"/>
        <v>0</v>
      </c>
      <c r="E10" s="55"/>
    </row>
    <row r="11" spans="1:9">
      <c r="A11" s="74"/>
      <c r="B11" s="68"/>
      <c r="C11" s="68"/>
      <c r="D11" s="95">
        <f>ROUND(B11+C11,0)</f>
        <v>0</v>
      </c>
      <c r="E11" s="53"/>
    </row>
    <row r="12" spans="1:9">
      <c r="A12" s="74"/>
      <c r="B12" s="68"/>
      <c r="C12" s="68"/>
      <c r="D12" s="95">
        <f t="shared" ref="D12:D14" si="3">B12+C12</f>
        <v>0</v>
      </c>
      <c r="E12" s="53"/>
    </row>
    <row r="13" spans="1:9">
      <c r="A13" s="74"/>
      <c r="B13" s="68"/>
      <c r="C13" s="68"/>
      <c r="D13" s="95">
        <f t="shared" si="3"/>
        <v>0</v>
      </c>
      <c r="E13" s="53"/>
    </row>
    <row r="14" spans="1:9" ht="15.75" thickBot="1">
      <c r="A14" s="75"/>
      <c r="B14" s="91"/>
      <c r="C14" s="68"/>
      <c r="D14" s="95">
        <f t="shared" si="3"/>
        <v>0</v>
      </c>
      <c r="E14" s="54"/>
    </row>
    <row r="15" spans="1:9" ht="30">
      <c r="A15" s="73" t="s">
        <v>32</v>
      </c>
      <c r="B15" s="92">
        <f>ROUND(SUM(B16:B21),0)</f>
        <v>0</v>
      </c>
      <c r="C15" s="92">
        <f t="shared" ref="C15:D15" si="4">ROUND(SUM(C16:C21),0)</f>
        <v>0</v>
      </c>
      <c r="D15" s="96">
        <f t="shared" si="4"/>
        <v>0</v>
      </c>
      <c r="E15" s="55"/>
    </row>
    <row r="16" spans="1:9">
      <c r="A16" s="74"/>
      <c r="B16" s="68"/>
      <c r="C16" s="68"/>
      <c r="D16" s="95">
        <f>ROUND(B16+C16,0)</f>
        <v>0</v>
      </c>
      <c r="E16" s="53"/>
    </row>
    <row r="17" spans="1:5">
      <c r="A17" s="76"/>
      <c r="B17" s="68"/>
      <c r="C17" s="68"/>
      <c r="D17" s="95">
        <f t="shared" ref="D17:D19" si="5">B17+C17</f>
        <v>0</v>
      </c>
      <c r="E17" s="53"/>
    </row>
    <row r="18" spans="1:5">
      <c r="A18" s="76"/>
      <c r="B18" s="68"/>
      <c r="C18" s="68"/>
      <c r="D18" s="95">
        <f t="shared" si="5"/>
        <v>0</v>
      </c>
      <c r="E18" s="53"/>
    </row>
    <row r="19" spans="1:5">
      <c r="A19" s="76"/>
      <c r="B19" s="68"/>
      <c r="C19" s="68"/>
      <c r="D19" s="95">
        <f t="shared" si="5"/>
        <v>0</v>
      </c>
      <c r="E19" s="53"/>
    </row>
    <row r="20" spans="1:5">
      <c r="A20" s="76"/>
      <c r="B20" s="68"/>
      <c r="C20" s="68"/>
      <c r="D20" s="95">
        <f t="shared" ref="D20:D21" si="6">B20+C20</f>
        <v>0</v>
      </c>
      <c r="E20" s="53"/>
    </row>
    <row r="21" spans="1:5" ht="15.75" thickBot="1">
      <c r="A21" s="77"/>
      <c r="B21" s="91"/>
      <c r="C21" s="91"/>
      <c r="D21" s="97">
        <f t="shared" si="6"/>
        <v>0</v>
      </c>
      <c r="E21" s="54"/>
    </row>
    <row r="22" spans="1:5" ht="15.75" thickBot="1"/>
    <row r="23" spans="1:5" ht="15.75" thickBot="1">
      <c r="A23" s="182" t="s">
        <v>82</v>
      </c>
      <c r="B23" s="183">
        <f>SUM(IF($E6,B6,0),IF($E7,B7,0),IF($E8,B8,0),IF($E9,B9,0))+SUM(IF($E16,B16,0),IF($E17,B17,0),IF($E18,B18,0),IF($E19,B19,0),IF($E20,B20,0),IF($E21,B21,0))</f>
        <v>0</v>
      </c>
      <c r="C23" s="183">
        <f t="shared" ref="C23:D23" si="7">SUM(IF($E6,C6,0),IF($E7,C7,0),IF($E8,C8,0),IF($E9,C9,0))+SUM(IF($E16,C16,0),IF($E17,C17,0),IF($E18,C18,0),IF($E19,C19,0),IF($E20,C20,0),IF($E21,C21,0))</f>
        <v>0</v>
      </c>
      <c r="D23" s="183">
        <f t="shared" si="7"/>
        <v>0</v>
      </c>
      <c r="E23" s="184"/>
    </row>
  </sheetData>
  <mergeCells count="3">
    <mergeCell ref="A3:A4"/>
    <mergeCell ref="B3:D3"/>
    <mergeCell ref="E3:E4"/>
  </mergeCells>
  <dataValidations count="1">
    <dataValidation type="list" allowBlank="1" showInputMessage="1" showErrorMessage="1" sqref="E6:E9 E16:E21 E11:E14">
      <formula1>$I$4:$I$5</formula1>
    </dataValidation>
  </dataValidation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dimension ref="A1:K10"/>
  <sheetViews>
    <sheetView tabSelected="1" workbookViewId="0">
      <selection activeCell="A10" sqref="A10:G10"/>
    </sheetView>
  </sheetViews>
  <sheetFormatPr defaultRowHeight="15"/>
  <cols>
    <col min="1" max="1" width="32.7109375" customWidth="1"/>
    <col min="2" max="2" width="14.85546875" customWidth="1"/>
    <col min="3" max="3" width="10.7109375" customWidth="1"/>
    <col min="4" max="6" width="11.7109375" customWidth="1"/>
    <col min="7" max="7" width="11.140625" customWidth="1"/>
    <col min="11" max="11" width="0" hidden="1" customWidth="1"/>
  </cols>
  <sheetData>
    <row r="1" spans="1:11">
      <c r="A1" s="1" t="s">
        <v>7</v>
      </c>
    </row>
    <row r="2" spans="1:11" ht="15.75" thickBot="1"/>
    <row r="3" spans="1:11" ht="30" customHeight="1">
      <c r="A3" s="269" t="s">
        <v>94</v>
      </c>
      <c r="B3" s="266" t="s">
        <v>98</v>
      </c>
      <c r="C3" s="266" t="s">
        <v>142</v>
      </c>
      <c r="D3" s="266" t="s">
        <v>64</v>
      </c>
      <c r="E3" s="266"/>
      <c r="F3" s="266"/>
      <c r="G3" s="267" t="s">
        <v>99</v>
      </c>
      <c r="K3" t="s">
        <v>83</v>
      </c>
    </row>
    <row r="4" spans="1:11" ht="15.75" thickBot="1">
      <c r="A4" s="285"/>
      <c r="B4" s="286"/>
      <c r="C4" s="286"/>
      <c r="D4" s="50" t="s">
        <v>66</v>
      </c>
      <c r="E4" s="51" t="s">
        <v>67</v>
      </c>
      <c r="F4" s="51" t="s">
        <v>68</v>
      </c>
      <c r="G4" s="287"/>
      <c r="K4" t="s">
        <v>84</v>
      </c>
    </row>
    <row r="5" spans="1:11" ht="30">
      <c r="A5" s="107" t="s">
        <v>97</v>
      </c>
      <c r="B5" s="108"/>
      <c r="C5" s="109">
        <f>63218</f>
        <v>63218</v>
      </c>
      <c r="D5" s="110"/>
      <c r="E5" s="110">
        <f t="shared" ref="E5:E7" si="0">D5*0.27</f>
        <v>0</v>
      </c>
      <c r="F5" s="110">
        <f t="shared" ref="F5:F7" si="1">D5+E5</f>
        <v>0</v>
      </c>
      <c r="G5" s="101" t="str">
        <f>IF(C5&gt;F5,"megfelel","korrigálni")</f>
        <v>megfelel</v>
      </c>
    </row>
    <row r="6" spans="1:11">
      <c r="A6" s="102" t="s">
        <v>95</v>
      </c>
      <c r="B6" s="6"/>
      <c r="C6" s="59">
        <f>6492</f>
        <v>6492</v>
      </c>
      <c r="D6" s="60"/>
      <c r="E6" s="60">
        <f t="shared" si="0"/>
        <v>0</v>
      </c>
      <c r="F6" s="60">
        <f t="shared" si="1"/>
        <v>0</v>
      </c>
      <c r="G6" s="101" t="str">
        <f t="shared" ref="G6:G7" si="2">IF(C6&gt;F6,"megfelel","korrigálni")</f>
        <v>megfelel</v>
      </c>
    </row>
    <row r="7" spans="1:11">
      <c r="A7" s="103" t="s">
        <v>96</v>
      </c>
      <c r="B7" s="6"/>
      <c r="C7" s="59">
        <v>50000</v>
      </c>
      <c r="D7" s="60"/>
      <c r="E7" s="60">
        <f t="shared" si="0"/>
        <v>0</v>
      </c>
      <c r="F7" s="60">
        <f t="shared" si="1"/>
        <v>0</v>
      </c>
      <c r="G7" s="101" t="str">
        <f t="shared" si="2"/>
        <v>megfelel</v>
      </c>
    </row>
    <row r="8" spans="1:11" ht="15.75" thickBot="1">
      <c r="A8" s="27" t="s">
        <v>69</v>
      </c>
      <c r="B8" s="104"/>
      <c r="C8" s="104"/>
      <c r="D8" s="105">
        <f>ROUND(SUM(D5:D7),0)</f>
        <v>0</v>
      </c>
      <c r="E8" s="105">
        <f>ROUND(SUM(E5:E7),0)</f>
        <v>0</v>
      </c>
      <c r="F8" s="105">
        <f>ROUND(SUM(F5:F7),0)</f>
        <v>0</v>
      </c>
      <c r="G8" s="106"/>
    </row>
    <row r="10" spans="1:11" ht="81" customHeight="1">
      <c r="A10" s="284" t="s">
        <v>143</v>
      </c>
      <c r="B10" s="284"/>
      <c r="C10" s="284"/>
      <c r="D10" s="284"/>
      <c r="E10" s="284"/>
      <c r="F10" s="284"/>
      <c r="G10" s="284"/>
    </row>
  </sheetData>
  <mergeCells count="6">
    <mergeCell ref="A10:G10"/>
    <mergeCell ref="A3:A4"/>
    <mergeCell ref="D3:F3"/>
    <mergeCell ref="B3:B4"/>
    <mergeCell ref="C3:C4"/>
    <mergeCell ref="G3:G4"/>
  </mergeCells>
  <dataValidations count="1">
    <dataValidation type="list" allowBlank="1" showInputMessage="1" showErrorMessage="1" sqref="B5:B7">
      <formula1>$K$3:$K$4</formula1>
    </dataValidation>
  </dataValidations>
  <pageMargins left="0.7" right="0.7" top="0.75" bottom="0.75" header="0.3" footer="0.3"/>
  <pageSetup paperSize="9" scale="80" orientation="portrait" r:id="rId1"/>
</worksheet>
</file>

<file path=xl/worksheets/sheet6.xml><?xml version="1.0" encoding="utf-8"?>
<worksheet xmlns="http://schemas.openxmlformats.org/spreadsheetml/2006/main" xmlns:r="http://schemas.openxmlformats.org/officeDocument/2006/relationships">
  <dimension ref="A1:K19"/>
  <sheetViews>
    <sheetView workbookViewId="0">
      <selection activeCell="D3" sqref="D3"/>
    </sheetView>
  </sheetViews>
  <sheetFormatPr defaultRowHeight="15"/>
  <cols>
    <col min="1" max="1" width="39.5703125" customWidth="1"/>
    <col min="3" max="3" width="11.7109375" customWidth="1"/>
    <col min="4" max="4" width="8.85546875" customWidth="1"/>
    <col min="5" max="7" width="11.7109375" customWidth="1"/>
    <col min="11" max="11" width="0" hidden="1" customWidth="1"/>
  </cols>
  <sheetData>
    <row r="1" spans="1:11">
      <c r="A1" t="s">
        <v>102</v>
      </c>
    </row>
    <row r="3" spans="1:11" ht="15.75" thickBot="1"/>
    <row r="4" spans="1:11">
      <c r="A4" s="290" t="s">
        <v>45</v>
      </c>
      <c r="B4" s="288" t="s">
        <v>85</v>
      </c>
      <c r="C4" s="288" t="s">
        <v>108</v>
      </c>
      <c r="D4" s="288" t="s">
        <v>92</v>
      </c>
      <c r="E4" s="266" t="s">
        <v>64</v>
      </c>
      <c r="F4" s="266"/>
      <c r="G4" s="267"/>
      <c r="K4" t="s">
        <v>103</v>
      </c>
    </row>
    <row r="5" spans="1:11" ht="15.75" thickBot="1">
      <c r="A5" s="291"/>
      <c r="B5" s="289"/>
      <c r="C5" s="289"/>
      <c r="D5" s="289"/>
      <c r="E5" s="50" t="s">
        <v>66</v>
      </c>
      <c r="F5" s="51" t="s">
        <v>67</v>
      </c>
      <c r="G5" s="57" t="s">
        <v>68</v>
      </c>
      <c r="K5" t="s">
        <v>91</v>
      </c>
    </row>
    <row r="6" spans="1:11" s="43" customFormat="1" ht="30">
      <c r="A6" s="19" t="s">
        <v>36</v>
      </c>
      <c r="B6" s="111"/>
      <c r="C6" s="111"/>
      <c r="D6" s="111"/>
      <c r="E6" s="31">
        <f>ROUND(SUM(E7:E13),0)</f>
        <v>0</v>
      </c>
      <c r="F6" s="31">
        <f t="shared" ref="F6:G6" si="0">ROUND(SUM(F7:F13),0)</f>
        <v>0</v>
      </c>
      <c r="G6" s="32">
        <f t="shared" si="0"/>
        <v>0</v>
      </c>
    </row>
    <row r="7" spans="1:11">
      <c r="A7" s="12"/>
      <c r="B7" s="99"/>
      <c r="C7" s="100"/>
      <c r="D7" s="100"/>
      <c r="E7" s="68">
        <f>C7*D7</f>
        <v>0</v>
      </c>
      <c r="F7" s="68"/>
      <c r="G7" s="69">
        <f>E7+F7</f>
        <v>0</v>
      </c>
    </row>
    <row r="8" spans="1:11">
      <c r="A8" s="12"/>
      <c r="B8" s="99"/>
      <c r="C8" s="100"/>
      <c r="D8" s="100"/>
      <c r="E8" s="68">
        <f t="shared" ref="E8:E13" si="1">C8*D8</f>
        <v>0</v>
      </c>
      <c r="F8" s="68"/>
      <c r="G8" s="69">
        <f t="shared" ref="G8:G13" si="2">E8+F8</f>
        <v>0</v>
      </c>
    </row>
    <row r="9" spans="1:11">
      <c r="A9" s="12"/>
      <c r="B9" s="99"/>
      <c r="C9" s="100"/>
      <c r="D9" s="100"/>
      <c r="E9" s="68">
        <f t="shared" si="1"/>
        <v>0</v>
      </c>
      <c r="F9" s="68"/>
      <c r="G9" s="69">
        <f t="shared" si="2"/>
        <v>0</v>
      </c>
    </row>
    <row r="10" spans="1:11">
      <c r="A10" s="12"/>
      <c r="B10" s="99"/>
      <c r="C10" s="100"/>
      <c r="D10" s="100"/>
      <c r="E10" s="68">
        <f t="shared" si="1"/>
        <v>0</v>
      </c>
      <c r="F10" s="68"/>
      <c r="G10" s="69">
        <f t="shared" si="2"/>
        <v>0</v>
      </c>
    </row>
    <row r="11" spans="1:11">
      <c r="A11" s="12"/>
      <c r="B11" s="99"/>
      <c r="C11" s="4"/>
      <c r="D11" s="4"/>
      <c r="E11" s="68">
        <f t="shared" si="1"/>
        <v>0</v>
      </c>
      <c r="F11" s="4"/>
      <c r="G11" s="69">
        <f t="shared" si="2"/>
        <v>0</v>
      </c>
    </row>
    <row r="12" spans="1:11">
      <c r="A12" s="12"/>
      <c r="B12" s="99"/>
      <c r="C12" s="4"/>
      <c r="D12" s="4"/>
      <c r="E12" s="68">
        <f t="shared" si="1"/>
        <v>0</v>
      </c>
      <c r="F12" s="4"/>
      <c r="G12" s="69">
        <f t="shared" si="2"/>
        <v>0</v>
      </c>
    </row>
    <row r="13" spans="1:11" ht="15.75" thickBot="1">
      <c r="A13" s="112"/>
      <c r="B13" s="113"/>
      <c r="C13" s="11"/>
      <c r="D13" s="11"/>
      <c r="E13" s="114">
        <f t="shared" si="1"/>
        <v>0</v>
      </c>
      <c r="F13" s="11"/>
      <c r="G13" s="115">
        <f t="shared" si="2"/>
        <v>0</v>
      </c>
    </row>
    <row r="14" spans="1:11" s="43" customFormat="1" ht="45">
      <c r="A14" s="19" t="s">
        <v>37</v>
      </c>
      <c r="B14" s="20"/>
      <c r="C14" s="20"/>
      <c r="D14" s="20"/>
      <c r="E14" s="31">
        <f>ROUND(SUM(E15:E19),0)</f>
        <v>0</v>
      </c>
      <c r="F14" s="31">
        <f t="shared" ref="F14:G14" si="3">ROUND(SUM(F15:F19),0)</f>
        <v>0</v>
      </c>
      <c r="G14" s="32">
        <f t="shared" si="3"/>
        <v>0</v>
      </c>
    </row>
    <row r="15" spans="1:11">
      <c r="A15" s="14"/>
      <c r="B15" s="4"/>
      <c r="C15" s="4"/>
      <c r="D15" s="4"/>
      <c r="E15" s="68">
        <f t="shared" ref="E15" si="4">C15*D15</f>
        <v>0</v>
      </c>
      <c r="F15" s="68"/>
      <c r="G15" s="69">
        <f t="shared" ref="G15" si="5">E15+F15</f>
        <v>0</v>
      </c>
    </row>
    <row r="16" spans="1:11">
      <c r="A16" s="14"/>
      <c r="B16" s="4"/>
      <c r="C16" s="4"/>
      <c r="D16" s="4"/>
      <c r="E16" s="68">
        <f t="shared" ref="E16:E18" si="6">C16*D16</f>
        <v>0</v>
      </c>
      <c r="F16" s="68"/>
      <c r="G16" s="69">
        <f t="shared" ref="G16:G18" si="7">E16+F16</f>
        <v>0</v>
      </c>
    </row>
    <row r="17" spans="1:7">
      <c r="A17" s="14"/>
      <c r="B17" s="4"/>
      <c r="C17" s="4"/>
      <c r="D17" s="4"/>
      <c r="E17" s="68">
        <f t="shared" si="6"/>
        <v>0</v>
      </c>
      <c r="F17" s="68"/>
      <c r="G17" s="69">
        <f t="shared" si="7"/>
        <v>0</v>
      </c>
    </row>
    <row r="18" spans="1:7">
      <c r="A18" s="14"/>
      <c r="B18" s="4"/>
      <c r="C18" s="4"/>
      <c r="D18" s="4"/>
      <c r="E18" s="68">
        <f t="shared" si="6"/>
        <v>0</v>
      </c>
      <c r="F18" s="68"/>
      <c r="G18" s="69">
        <f t="shared" si="7"/>
        <v>0</v>
      </c>
    </row>
    <row r="19" spans="1:7" ht="15.75" thickBot="1">
      <c r="A19" s="15"/>
      <c r="B19" s="16"/>
      <c r="C19" s="16"/>
      <c r="D19" s="16"/>
      <c r="E19" s="91">
        <f t="shared" ref="E19" si="8">C19*D19</f>
        <v>0</v>
      </c>
      <c r="F19" s="16"/>
      <c r="G19" s="94">
        <f t="shared" ref="G19" si="9">E19+F19</f>
        <v>0</v>
      </c>
    </row>
  </sheetData>
  <mergeCells count="5">
    <mergeCell ref="B4:B5"/>
    <mergeCell ref="C4:C5"/>
    <mergeCell ref="D4:D5"/>
    <mergeCell ref="E4:G4"/>
    <mergeCell ref="A4:A5"/>
  </mergeCells>
  <dataValidations count="1">
    <dataValidation type="list" allowBlank="1" showInputMessage="1" showErrorMessage="1" sqref="B7:B13">
      <formula1>$K$4:$K$5</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dimension ref="A1:K23"/>
  <sheetViews>
    <sheetView workbookViewId="0">
      <selection activeCell="K1" sqref="K1:K1048576"/>
    </sheetView>
  </sheetViews>
  <sheetFormatPr defaultRowHeight="15"/>
  <cols>
    <col min="1" max="1" width="43.7109375" customWidth="1"/>
    <col min="11" max="11" width="9.140625" hidden="1" customWidth="1"/>
  </cols>
  <sheetData>
    <row r="1" spans="1:11">
      <c r="A1" s="1" t="s">
        <v>104</v>
      </c>
    </row>
    <row r="2" spans="1:11" ht="15.75" thickBot="1">
      <c r="A2" s="1"/>
    </row>
    <row r="3" spans="1:11" s="61" customFormat="1" ht="42.75" customHeight="1" thickBot="1">
      <c r="A3" s="130" t="s">
        <v>48</v>
      </c>
      <c r="B3" s="131" t="s">
        <v>85</v>
      </c>
      <c r="C3" s="131" t="s">
        <v>86</v>
      </c>
      <c r="D3" s="131" t="s">
        <v>92</v>
      </c>
      <c r="E3" s="132" t="s">
        <v>109</v>
      </c>
      <c r="F3" s="132" t="s">
        <v>110</v>
      </c>
      <c r="G3" s="132" t="s">
        <v>111</v>
      </c>
      <c r="H3" s="133" t="s">
        <v>69</v>
      </c>
    </row>
    <row r="4" spans="1:11" ht="15" customHeight="1">
      <c r="A4" s="128" t="s">
        <v>105</v>
      </c>
      <c r="B4" s="18"/>
      <c r="C4" s="18"/>
      <c r="D4" s="18"/>
      <c r="E4" s="18">
        <f>C4*D4</f>
        <v>0</v>
      </c>
      <c r="F4" s="18">
        <f>E4*0.195</f>
        <v>0</v>
      </c>
      <c r="G4" s="18"/>
      <c r="H4" s="129">
        <f>E4+F4+G4</f>
        <v>0</v>
      </c>
      <c r="K4" t="s">
        <v>103</v>
      </c>
    </row>
    <row r="5" spans="1:11" ht="15" customHeight="1">
      <c r="A5" s="121" t="s">
        <v>106</v>
      </c>
      <c r="B5" s="4"/>
      <c r="C5" s="4"/>
      <c r="D5" s="4"/>
      <c r="E5" s="4">
        <f t="shared" ref="E5:E11" si="0">C5*D5</f>
        <v>0</v>
      </c>
      <c r="F5" s="4">
        <f t="shared" ref="F5:F11" si="1">E5*0.195</f>
        <v>0</v>
      </c>
      <c r="G5" s="4"/>
      <c r="H5" s="13">
        <f t="shared" ref="H5:H11" si="2">E5+F5+G5</f>
        <v>0</v>
      </c>
      <c r="K5" t="s">
        <v>107</v>
      </c>
    </row>
    <row r="6" spans="1:11" ht="15" customHeight="1">
      <c r="A6" s="122"/>
      <c r="B6" s="4"/>
      <c r="C6" s="4"/>
      <c r="D6" s="4"/>
      <c r="E6" s="4">
        <f t="shared" si="0"/>
        <v>0</v>
      </c>
      <c r="F6" s="4">
        <f t="shared" si="1"/>
        <v>0</v>
      </c>
      <c r="G6" s="4"/>
      <c r="H6" s="13">
        <f t="shared" si="2"/>
        <v>0</v>
      </c>
      <c r="K6" t="s">
        <v>91</v>
      </c>
    </row>
    <row r="7" spans="1:11" ht="15" customHeight="1">
      <c r="A7" s="122"/>
      <c r="B7" s="4"/>
      <c r="C7" s="4"/>
      <c r="D7" s="4"/>
      <c r="E7" s="4">
        <f t="shared" si="0"/>
        <v>0</v>
      </c>
      <c r="F7" s="4">
        <f t="shared" si="1"/>
        <v>0</v>
      </c>
      <c r="G7" s="4"/>
      <c r="H7" s="13">
        <f t="shared" si="2"/>
        <v>0</v>
      </c>
    </row>
    <row r="8" spans="1:11" ht="15" customHeight="1">
      <c r="A8" s="122"/>
      <c r="B8" s="4"/>
      <c r="C8" s="4"/>
      <c r="D8" s="4"/>
      <c r="E8" s="4">
        <f t="shared" si="0"/>
        <v>0</v>
      </c>
      <c r="F8" s="4">
        <f t="shared" si="1"/>
        <v>0</v>
      </c>
      <c r="G8" s="4"/>
      <c r="H8" s="13">
        <f t="shared" si="2"/>
        <v>0</v>
      </c>
    </row>
    <row r="9" spans="1:11" ht="15" customHeight="1">
      <c r="A9" s="122"/>
      <c r="B9" s="4"/>
      <c r="C9" s="4"/>
      <c r="D9" s="4"/>
      <c r="E9" s="4">
        <f t="shared" si="0"/>
        <v>0</v>
      </c>
      <c r="F9" s="4">
        <f t="shared" si="1"/>
        <v>0</v>
      </c>
      <c r="G9" s="4"/>
      <c r="H9" s="13">
        <f t="shared" si="2"/>
        <v>0</v>
      </c>
    </row>
    <row r="10" spans="1:11" ht="15" customHeight="1">
      <c r="A10" s="122"/>
      <c r="B10" s="4"/>
      <c r="C10" s="4"/>
      <c r="D10" s="4"/>
      <c r="E10" s="4">
        <f t="shared" si="0"/>
        <v>0</v>
      </c>
      <c r="F10" s="4">
        <f t="shared" si="1"/>
        <v>0</v>
      </c>
      <c r="G10" s="4"/>
      <c r="H10" s="13">
        <f t="shared" si="2"/>
        <v>0</v>
      </c>
    </row>
    <row r="11" spans="1:11" ht="15" customHeight="1">
      <c r="A11" s="122"/>
      <c r="B11" s="4"/>
      <c r="C11" s="4"/>
      <c r="D11" s="4"/>
      <c r="E11" s="4">
        <f t="shared" si="0"/>
        <v>0</v>
      </c>
      <c r="F11" s="4">
        <f t="shared" si="1"/>
        <v>0</v>
      </c>
      <c r="G11" s="4"/>
      <c r="H11" s="13">
        <f t="shared" si="2"/>
        <v>0</v>
      </c>
    </row>
    <row r="12" spans="1:11" s="117" customFormat="1">
      <c r="A12" s="123" t="s">
        <v>38</v>
      </c>
      <c r="B12" s="116"/>
      <c r="C12" s="116"/>
      <c r="D12" s="116"/>
      <c r="E12" s="116">
        <f>ROUND(SUM(E4:E11),0)</f>
        <v>0</v>
      </c>
      <c r="F12" s="116"/>
      <c r="G12" s="116"/>
      <c r="H12" s="124"/>
    </row>
    <row r="13" spans="1:11" s="117" customFormat="1">
      <c r="A13" s="123" t="s">
        <v>17</v>
      </c>
      <c r="B13" s="116"/>
      <c r="C13" s="116"/>
      <c r="D13" s="116"/>
      <c r="E13" s="116"/>
      <c r="F13" s="116">
        <f>ROUND(SUM(F4:F11),0)</f>
        <v>0</v>
      </c>
      <c r="G13" s="116"/>
      <c r="H13" s="124"/>
    </row>
    <row r="14" spans="1:11" s="117" customFormat="1" ht="15.75" thickBot="1">
      <c r="A14" s="125" t="s">
        <v>41</v>
      </c>
      <c r="B14" s="126"/>
      <c r="C14" s="126"/>
      <c r="D14" s="126"/>
      <c r="E14" s="126"/>
      <c r="F14" s="126"/>
      <c r="G14" s="126">
        <f>ROUND(SUM(G4:G13),0)</f>
        <v>0</v>
      </c>
      <c r="H14" s="127"/>
    </row>
    <row r="15" spans="1:11" s="118" customFormat="1">
      <c r="A15" s="119"/>
      <c r="B15" s="120"/>
      <c r="C15" s="120"/>
      <c r="D15" s="120"/>
      <c r="E15" s="120"/>
      <c r="F15" s="120"/>
      <c r="G15" s="120"/>
      <c r="H15" s="120"/>
    </row>
    <row r="16" spans="1:11" s="118" customFormat="1" ht="15.75" thickBot="1">
      <c r="A16" s="119"/>
      <c r="B16" s="120"/>
      <c r="C16" s="120"/>
      <c r="D16" s="120"/>
      <c r="E16" s="120"/>
      <c r="F16" s="120"/>
      <c r="G16" s="120"/>
      <c r="H16" s="120"/>
    </row>
    <row r="17" spans="1:11" s="117" customFormat="1" ht="45">
      <c r="A17" s="134" t="s">
        <v>42</v>
      </c>
      <c r="B17" s="135" t="s">
        <v>85</v>
      </c>
      <c r="C17" s="135" t="s">
        <v>86</v>
      </c>
      <c r="D17" s="135" t="s">
        <v>92</v>
      </c>
      <c r="E17" s="136" t="s">
        <v>113</v>
      </c>
      <c r="F17" s="137"/>
      <c r="G17" s="137"/>
      <c r="H17" s="137"/>
      <c r="I17" s="138"/>
      <c r="J17" s="138"/>
    </row>
    <row r="18" spans="1:11">
      <c r="A18" s="14"/>
      <c r="B18" s="4"/>
      <c r="C18" s="4"/>
      <c r="D18" s="4"/>
      <c r="E18" s="13"/>
      <c r="K18" t="s">
        <v>91</v>
      </c>
    </row>
    <row r="19" spans="1:11">
      <c r="A19" s="14"/>
      <c r="B19" s="4"/>
      <c r="C19" s="4"/>
      <c r="D19" s="4"/>
      <c r="E19" s="13"/>
    </row>
    <row r="20" spans="1:11">
      <c r="A20" s="14"/>
      <c r="B20" s="4"/>
      <c r="C20" s="4"/>
      <c r="D20" s="4"/>
      <c r="E20" s="13"/>
    </row>
    <row r="21" spans="1:11">
      <c r="A21" s="14"/>
      <c r="B21" s="4"/>
      <c r="C21" s="4"/>
      <c r="D21" s="4"/>
      <c r="E21" s="13"/>
    </row>
    <row r="22" spans="1:11">
      <c r="A22" s="14"/>
      <c r="B22" s="4"/>
      <c r="C22" s="4"/>
      <c r="D22" s="4"/>
      <c r="E22" s="13"/>
    </row>
    <row r="23" spans="1:11" ht="15.75" thickBot="1">
      <c r="A23" s="27" t="s">
        <v>69</v>
      </c>
      <c r="B23" s="28"/>
      <c r="C23" s="28"/>
      <c r="D23" s="28"/>
      <c r="E23" s="29">
        <f>SUM(E18:E22)</f>
        <v>0</v>
      </c>
    </row>
  </sheetData>
  <dataValidations count="2">
    <dataValidation type="list" allowBlank="1" showInputMessage="1" showErrorMessage="1" sqref="B4:B11">
      <formula1>$K$4:$K$6</formula1>
    </dataValidation>
    <dataValidation type="list" allowBlank="1" showInputMessage="1" showErrorMessage="1" sqref="B18:B22">
      <formula1>$K$18</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7</vt:i4>
      </vt:variant>
      <vt:variant>
        <vt:lpstr>Névvel ellátott tartományok</vt:lpstr>
      </vt:variant>
      <vt:variant>
        <vt:i4>5</vt:i4>
      </vt:variant>
    </vt:vector>
  </HeadingPairs>
  <TitlesOfParts>
    <vt:vector size="12" baseType="lpstr">
      <vt:lpstr>költségvetés tervezet</vt:lpstr>
      <vt:lpstr>eszköz</vt:lpstr>
      <vt:lpstr>egyéb szolgáltatás</vt:lpstr>
      <vt:lpstr>marketing</vt:lpstr>
      <vt:lpstr>nyilvánosság</vt:lpstr>
      <vt:lpstr>bérleti díjak</vt:lpstr>
      <vt:lpstr>szakmai megval bér ktg</vt:lpstr>
      <vt:lpstr>'egyéb szolgáltatás'!Nyomtatási_terület</vt:lpstr>
      <vt:lpstr>eszköz!Nyomtatási_terület</vt:lpstr>
      <vt:lpstr>'költségvetés tervezet'!Nyomtatási_terület</vt:lpstr>
      <vt:lpstr>marketing!Nyomtatási_terület</vt:lpstr>
      <vt:lpstr>nyilvánosság!Nyomtatási_terület</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Balazs</dc:creator>
  <cp:lastModifiedBy>Asus</cp:lastModifiedBy>
  <dcterms:created xsi:type="dcterms:W3CDTF">2018-11-22T13:00:37Z</dcterms:created>
  <dcterms:modified xsi:type="dcterms:W3CDTF">2018-11-23T14:19:31Z</dcterms:modified>
</cp:coreProperties>
</file>